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30" activeTab="2"/>
  </bookViews>
  <sheets>
    <sheet name="KM" sheetId="1" r:id="rId1"/>
    <sheet name="TABLA_VIÁTICOS" sheetId="2" r:id="rId2"/>
    <sheet name="FORMATO VIÁTICOS UDS" sheetId="3" r:id="rId3"/>
  </sheets>
  <externalReferences>
    <externalReference r:id="rId6"/>
  </externalReferences>
  <definedNames>
    <definedName name="_xlnm.Print_Area" localSheetId="2">'FORMATO VIÁTICOS UDS'!$A$1:$N$57</definedName>
    <definedName name="CIUDADES">'KM'!$A$1:$B$36</definedName>
    <definedName name="ESTADIA">'FORMATO VIÁTICOS UDS'!$M$26</definedName>
    <definedName name="LISTA">'KM'!$A$1:$A$36</definedName>
    <definedName name="UT">'TABLA_VIÁTICOS'!$B$19</definedName>
  </definedNames>
  <calcPr fullCalcOnLoad="1"/>
</workbook>
</file>

<file path=xl/sharedStrings.xml><?xml version="1.0" encoding="utf-8"?>
<sst xmlns="http://schemas.openxmlformats.org/spreadsheetml/2006/main" count="155" uniqueCount="131">
  <si>
    <t>Bs.</t>
  </si>
  <si>
    <t>TOTAL</t>
  </si>
  <si>
    <t>1. Nº</t>
  </si>
  <si>
    <t>FECHA:</t>
  </si>
  <si>
    <t>ALOJAMIENTO</t>
  </si>
  <si>
    <t>UNIDADES TRIBUTARIAS</t>
  </si>
  <si>
    <t>2. Fecha:</t>
  </si>
  <si>
    <t>FECHA</t>
  </si>
  <si>
    <t>HORA</t>
  </si>
  <si>
    <t>3. DENOMINACIÓN:</t>
  </si>
  <si>
    <t>4. RESPONSABLE</t>
  </si>
  <si>
    <t>6. Nº DE C.I./PASAPORTE:</t>
  </si>
  <si>
    <t>5. APELLIDOS Y NOMBRES DEL (LA) FUNCIONARIO (A):</t>
  </si>
  <si>
    <t>7. DEPENDENCIA DE ADSCRIPCIÓN:</t>
  </si>
  <si>
    <t>8. CARGO QUE DESEMPEÑA:</t>
  </si>
  <si>
    <t>9. INFORMACIÓN SOBRE LA MISIÓN INSTITUCIONAL:</t>
  </si>
  <si>
    <t>IMPUESTO DE SALIDA NACIONAL</t>
  </si>
  <si>
    <t>OTROS</t>
  </si>
  <si>
    <t>AVIÓN</t>
  </si>
  <si>
    <t>VEHÍCULO PROPIO</t>
  </si>
  <si>
    <t>I. DATOS DE LA UNIDAD EJECUTORA</t>
  </si>
  <si>
    <t>II. DATOS DEL FUNCIONARIO SOLICITANTE</t>
  </si>
  <si>
    <t>III. ESPECIFICACIONES DE LA SOLICITUD</t>
  </si>
  <si>
    <t>CHEQUE</t>
  </si>
  <si>
    <t>EFECTIVO</t>
  </si>
  <si>
    <t>SOLICITADO POR:</t>
  </si>
  <si>
    <t>AUTORIZADO POR:</t>
  </si>
  <si>
    <t>CONFORMADO POR:</t>
  </si>
  <si>
    <t>Vº Bº</t>
  </si>
  <si>
    <t>RECIBI CONFORME</t>
  </si>
  <si>
    <t>OTROS (ESPECIFIQUE):</t>
  </si>
  <si>
    <t>10. VIÁTICO DIARIO CON PERNOCTA (Bs. F)</t>
  </si>
  <si>
    <t>11. VIÁTICO DIARIO SIN PERNOCTA (Bs. F)</t>
  </si>
  <si>
    <t>12. FORMA DE PAGO</t>
  </si>
  <si>
    <t>DESCRIPCIÓN</t>
  </si>
  <si>
    <t>30. SUPERVISOR INMEDIATO</t>
  </si>
  <si>
    <t>31. DIRECTOR DE PROYECTO O ACCIÓN CENTRALIZADA</t>
  </si>
  <si>
    <t>32. DIRECCIÓN DE ADMINISTRACIÓN</t>
  </si>
  <si>
    <t>33. TESORERÍA</t>
  </si>
  <si>
    <t>TIEMPO DE ESTADÍA</t>
  </si>
  <si>
    <t>MONTO VIÁTICO DIARIO Bs.</t>
  </si>
  <si>
    <t>CANTIDAD</t>
  </si>
  <si>
    <t>KM. DE RECORRIDO</t>
  </si>
  <si>
    <t>VALOR KM. Bs.</t>
  </si>
  <si>
    <t>VALOR PASAJE Bs.</t>
  </si>
  <si>
    <t>V. RELACIÓN DE GASTOS (Únicamente para uso de la Dirección de Administración)</t>
  </si>
  <si>
    <t>KM.</t>
  </si>
  <si>
    <t>ACARIGUA</t>
  </si>
  <si>
    <t>BARCELONA</t>
  </si>
  <si>
    <t>BARINAS</t>
  </si>
  <si>
    <t>BARQUISIMETO</t>
  </si>
  <si>
    <t>CABIMAS</t>
  </si>
  <si>
    <t>CARACAS</t>
  </si>
  <si>
    <t>CARIPITO</t>
  </si>
  <si>
    <t>CARORA</t>
  </si>
  <si>
    <t>CARÚPANO</t>
  </si>
  <si>
    <t>CIUDAD BOLÍVAR</t>
  </si>
  <si>
    <t>CIUDAD GUAYANA</t>
  </si>
  <si>
    <t>CORO</t>
  </si>
  <si>
    <t>CUMANÁ</t>
  </si>
  <si>
    <t>EL TIGRE</t>
  </si>
  <si>
    <t>GUANARE</t>
  </si>
  <si>
    <t>GUASDUALITO</t>
  </si>
  <si>
    <t>LA GUAIRA</t>
  </si>
  <si>
    <t>MARACAIBO</t>
  </si>
  <si>
    <t>MARACAY</t>
  </si>
  <si>
    <t>MATURÍN</t>
  </si>
  <si>
    <t>MÉRIDA</t>
  </si>
  <si>
    <t>PUERTO CABELLO</t>
  </si>
  <si>
    <t>PUERTO LA CRUZ</t>
  </si>
  <si>
    <t>PUNTO FIJO</t>
  </si>
  <si>
    <t>SAN ANTONIO (TÁCHIRA)</t>
  </si>
  <si>
    <t>SAN CRISTÓBAL</t>
  </si>
  <si>
    <t>SAN FELIPE</t>
  </si>
  <si>
    <t>SAN FERNANDO DE APURE</t>
  </si>
  <si>
    <t>SAN JUAN DE LOS MORROS</t>
  </si>
  <si>
    <t>TRUJILLO</t>
  </si>
  <si>
    <t>TUCUPITA</t>
  </si>
  <si>
    <t>VALENCIA</t>
  </si>
  <si>
    <t>VALERA</t>
  </si>
  <si>
    <t>VALLE DE LA PASCUA</t>
  </si>
  <si>
    <t>SOLICITUD DE VIÁTICOS, PASAJES Y ASIGNACIONES ADICIONALES</t>
  </si>
  <si>
    <t>CIUDAD DESTINO</t>
  </si>
  <si>
    <t>SAN CARLOS</t>
  </si>
  <si>
    <t>SELECCIONE</t>
  </si>
  <si>
    <t>KILOMETRAJE BS.</t>
  </si>
  <si>
    <t>13. ORIGEN</t>
  </si>
  <si>
    <t>14. DESTINO</t>
  </si>
  <si>
    <t>15. SALIDA</t>
  </si>
  <si>
    <t>16. REGRESO</t>
  </si>
  <si>
    <t>17. TIEMPO DE ESTADÍA</t>
  </si>
  <si>
    <t>19. ASIGNACIÓN POR KILOMETRAJE</t>
  </si>
  <si>
    <t>TAXI/TRANSP. PÚBLICO</t>
  </si>
  <si>
    <t>20. MEDIO DE TRANSPORTE</t>
  </si>
  <si>
    <t>21. VIÁTICOS</t>
  </si>
  <si>
    <t>22. GASTOS ADICIONALES</t>
  </si>
  <si>
    <t>23. KILOMETRAJE</t>
  </si>
  <si>
    <t>24. PASAJE</t>
  </si>
  <si>
    <t>25. MONTO TOTAL (Viáticos+Gastos Adicionales+Kilometraje+Pasaje) Bs.:</t>
  </si>
  <si>
    <t xml:space="preserve">26. MONTO TOTAL (en letras): </t>
  </si>
  <si>
    <t>27. FUNCIONARIO</t>
  </si>
  <si>
    <t>28. SUPERVISOR INMEDIATO</t>
  </si>
  <si>
    <t>29. DIRECTOR DE PROYECTO O ACCIÓN CENTRALIZADA</t>
  </si>
  <si>
    <t>30. DIRECCIÓN DE ADMINISTRACIÓN</t>
  </si>
  <si>
    <t>31. DIRECCIÓN DE PLANIFICACIÓN Y DESARROLLO INSTITUCIONAL</t>
  </si>
  <si>
    <t>32.RECTOR</t>
  </si>
  <si>
    <t>33. FUNCIONARIO</t>
  </si>
  <si>
    <t>VI. CERTIFICACIÓN DE LA SOLICITUD</t>
  </si>
  <si>
    <t>34. OBSERVACIONES</t>
  </si>
  <si>
    <r>
      <t xml:space="preserve">  Original: </t>
    </r>
    <r>
      <rPr>
        <sz val="8"/>
        <rFont val="Arial"/>
        <family val="2"/>
      </rPr>
      <t>Dirección de Administración</t>
    </r>
    <r>
      <rPr>
        <b/>
        <sz val="8"/>
        <rFont val="Arial"/>
        <family val="2"/>
      </rPr>
      <t xml:space="preserve"> / Copia: </t>
    </r>
    <r>
      <rPr>
        <sz val="8"/>
        <rFont val="Arial"/>
        <family val="2"/>
      </rPr>
      <t>Solicitante</t>
    </r>
  </si>
  <si>
    <t>UNIDAD TRIBUTARIA</t>
  </si>
  <si>
    <t>TRANSFERENCIA A CUENTA BANCARIA</t>
  </si>
  <si>
    <t>SITUACION A</t>
  </si>
  <si>
    <t>SITUACION B</t>
  </si>
  <si>
    <t>X</t>
  </si>
  <si>
    <t>HOSPEDAJE (7 U.T)</t>
  </si>
  <si>
    <t>DESAYUNO + ALMUERZO + CENA (2.5 UT)</t>
  </si>
  <si>
    <t>SITUACION A (TRANSPORTE) 3 U.T</t>
  </si>
  <si>
    <t>SITUACION B (TRANSPORTE) 5 U.T</t>
  </si>
  <si>
    <t>TABLA DE VIÁTICOS (2015)</t>
  </si>
  <si>
    <t>ALIMENTACION</t>
  </si>
  <si>
    <t>TOTAL DINERO</t>
  </si>
  <si>
    <t>TRANSPORTE</t>
  </si>
  <si>
    <t>El funcionario autoriza a depositar el monto total correspondiente en su cuenta nómina:</t>
  </si>
  <si>
    <t>VEHÍCULO UDS</t>
  </si>
  <si>
    <t>R-DP-2015-001</t>
  </si>
  <si>
    <t>18. GASTOS DE TRANSPORTE Y ADICIONALES</t>
  </si>
  <si>
    <t xml:space="preserve">SITUACION A:Transporte. Urbano-Suburbano.                                                SITUACION B: Transporte Interurbano y Rutas periféricas </t>
  </si>
  <si>
    <t>x</t>
  </si>
  <si>
    <t xml:space="preserve"> IV. TARIFA DE VIÁTICOS POR CONCEPTO DE ALOJAMIENTO Y COMIDA PARA VIAJES DENTRO DEL PAÍS SEGÚN RESOLUCIÓN NºCR-O-N° 03-0001/2015 APROBADA EN CONSEJO RECTORAL DE FECHA 27-03-2015</t>
  </si>
  <si>
    <t>MIRANDA</t>
  </si>
</sst>
</file>

<file path=xl/styles.xml><?xml version="1.0" encoding="utf-8"?>
<styleSheet xmlns="http://schemas.openxmlformats.org/spreadsheetml/2006/main">
  <numFmts count="5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_);\(#,##0.0\)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Bs.&quot;;\-#,##0\ &quot;Bs.&quot;"/>
    <numFmt numFmtId="191" formatCode="#,##0\ &quot;Bs.&quot;;[Red]\-#,##0\ &quot;Bs.&quot;"/>
    <numFmt numFmtId="192" formatCode="#,##0.00\ &quot;Bs.&quot;;\-#,##0.00\ &quot;Bs.&quot;"/>
    <numFmt numFmtId="193" formatCode="#,##0.00\ &quot;Bs.&quot;;[Red]\-#,##0.00\ &quot;Bs.&quot;"/>
    <numFmt numFmtId="194" formatCode="_-* #,##0\ &quot;Bs.&quot;_-;\-* #,##0\ &quot;Bs.&quot;_-;_-* &quot;-&quot;\ &quot;Bs.&quot;_-;_-@_-"/>
    <numFmt numFmtId="195" formatCode="_-* #,##0\ _B_s_._-;\-* #,##0\ _B_s_._-;_-* &quot;-&quot;\ _B_s_._-;_-@_-"/>
    <numFmt numFmtId="196" formatCode="_-* #,##0.00\ &quot;Bs.&quot;_-;\-* #,##0.00\ &quot;Bs.&quot;_-;_-* &quot;-&quot;??\ &quot;Bs.&quot;_-;_-@_-"/>
    <numFmt numFmtId="197" formatCode="_-* #,##0.00\ _B_s_._-;\-* #,##0.00\ _B_s_._-;_-* &quot;-&quot;??\ _B_s_._-;_-@_-"/>
    <numFmt numFmtId="198" formatCode="&quot;Bs&quot;#,##0_);\(&quot;Bs&quot;#,##0\)"/>
    <numFmt numFmtId="199" formatCode="&quot;Bs&quot;#,##0_);[Red]\(&quot;Bs&quot;#,##0\)"/>
    <numFmt numFmtId="200" formatCode="&quot;Bs&quot;#,##0.00_);\(&quot;Bs&quot;#,##0.00\)"/>
    <numFmt numFmtId="201" formatCode="&quot;Bs&quot;#,##0.00_);[Red]\(&quot;Bs&quot;#,##0.00\)"/>
    <numFmt numFmtId="202" formatCode="_(&quot;Bs&quot;* #,##0_);_(&quot;Bs&quot;* \(#,##0\);_(&quot;Bs&quot;* &quot;-&quot;_);_(@_)"/>
    <numFmt numFmtId="203" formatCode="_(&quot;Bs&quot;* #,##0.00_);_(&quot;Bs&quot;* \(#,##0.00\);_(&quot;Bs&quot;* &quot;-&quot;??_);_(@_)"/>
    <numFmt numFmtId="204" formatCode="_([$€-2]* #,##0.00_);_([$€-2]* \(#,##0.00\);_([$€-2]* &quot;-&quot;??_)"/>
    <numFmt numFmtId="205" formatCode="#,##0.00_ ;[Red]\-#,##0.00\ "/>
    <numFmt numFmtId="206" formatCode="[$-200A]dddd\,\ dd&quot; de &quot;mmmm&quot; de &quot;yyyy"/>
    <numFmt numFmtId="207" formatCode="dd/mm/yyyy;@"/>
    <numFmt numFmtId="208" formatCode="#,##0.000"/>
    <numFmt numFmtId="209" formatCode="0.00000"/>
    <numFmt numFmtId="210" formatCode="#,##0.0000"/>
  </numFmts>
  <fonts count="2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5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9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210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07" fontId="9" fillId="0" borderId="2" xfId="0" applyNumberFormat="1" applyFont="1" applyFill="1" applyBorder="1" applyAlignment="1" applyProtection="1">
      <alignment horizontal="center" vertical="top" wrapText="1"/>
      <protection locked="0"/>
    </xf>
    <xf numFmtId="207" fontId="9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4" fontId="13" fillId="0" borderId="20" xfId="0" applyNumberFormat="1" applyFont="1" applyFill="1" applyBorder="1" applyAlignment="1" applyProtection="1">
      <alignment horizontal="center" vertical="center" wrapText="1"/>
      <protection/>
    </xf>
    <xf numFmtId="4" fontId="13" fillId="0" borderId="21" xfId="0" applyNumberFormat="1" applyFont="1" applyFill="1" applyBorder="1" applyAlignment="1" applyProtection="1">
      <alignment horizontal="center" vertical="center" wrapText="1"/>
      <protection/>
    </xf>
    <xf numFmtId="4" fontId="1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4" fontId="9" fillId="0" borderId="29" xfId="0" applyNumberFormat="1" applyFont="1" applyFill="1" applyBorder="1" applyAlignment="1" applyProtection="1">
      <alignment horizontal="center"/>
      <protection/>
    </xf>
    <xf numFmtId="4" fontId="9" fillId="0" borderId="6" xfId="0" applyNumberFormat="1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horizontal="center"/>
      <protection/>
    </xf>
    <xf numFmtId="4" fontId="9" fillId="0" borderId="7" xfId="0" applyNumberFormat="1" applyFont="1" applyFill="1" applyBorder="1" applyAlignment="1" applyProtection="1">
      <alignment horizontal="center"/>
      <protection/>
    </xf>
    <xf numFmtId="4" fontId="9" fillId="0" borderId="31" xfId="0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 horizontal="right"/>
      <protection/>
    </xf>
    <xf numFmtId="4" fontId="3" fillId="0" borderId="33" xfId="0" applyNumberFormat="1" applyFont="1" applyFill="1" applyBorder="1" applyAlignment="1" applyProtection="1">
      <alignment horizontal="right"/>
      <protection/>
    </xf>
    <xf numFmtId="4" fontId="3" fillId="0" borderId="34" xfId="0" applyNumberFormat="1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right"/>
      <protection/>
    </xf>
    <xf numFmtId="0" fontId="3" fillId="0" borderId="33" xfId="0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35" xfId="0" applyNumberFormat="1" applyFont="1" applyFill="1" applyBorder="1" applyAlignment="1" applyProtection="1">
      <alignment horizontal="center" vertical="center" wrapText="1"/>
      <protection/>
    </xf>
    <xf numFmtId="1" fontId="13" fillId="0" borderId="36" xfId="0" applyNumberFormat="1" applyFont="1" applyFill="1" applyBorder="1" applyAlignment="1" applyProtection="1">
      <alignment horizontal="center" vertical="center" wrapText="1"/>
      <protection/>
    </xf>
    <xf numFmtId="1" fontId="13" fillId="0" borderId="37" xfId="0" applyNumberFormat="1" applyFont="1" applyFill="1" applyBorder="1" applyAlignment="1" applyProtection="1">
      <alignment horizontal="center" vertical="center" wrapText="1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4" fontId="13" fillId="0" borderId="9" xfId="0" applyNumberFormat="1" applyFont="1" applyFill="1" applyBorder="1" applyAlignment="1" applyProtection="1">
      <alignment horizontal="center" vertical="center" wrapText="1"/>
      <protection/>
    </xf>
    <xf numFmtId="4" fontId="13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_letra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en_letras"/>
    </sheetNames>
    <definedNames>
      <definedName name="enletr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36"/>
  <sheetViews>
    <sheetView workbookViewId="0" topLeftCell="A4">
      <selection activeCell="D19" sqref="D19"/>
    </sheetView>
  </sheetViews>
  <sheetFormatPr defaultColWidth="11.421875" defaultRowHeight="12.75"/>
  <cols>
    <col min="1" max="1" width="26.8515625" style="0" bestFit="1" customWidth="1"/>
    <col min="2" max="2" width="15.7109375" style="0" customWidth="1"/>
  </cols>
  <sheetData>
    <row r="1" spans="1:2" s="9" customFormat="1" ht="12.75">
      <c r="A1" s="8" t="s">
        <v>84</v>
      </c>
      <c r="B1" s="8" t="s">
        <v>46</v>
      </c>
    </row>
    <row r="2" spans="1:2" ht="12.75">
      <c r="A2" s="49" t="s">
        <v>47</v>
      </c>
      <c r="B2" s="6">
        <v>83</v>
      </c>
    </row>
    <row r="3" spans="1:2" ht="12.75">
      <c r="A3" s="49" t="s">
        <v>48</v>
      </c>
      <c r="B3" s="6">
        <v>516</v>
      </c>
    </row>
    <row r="4" spans="1:2" ht="12.75">
      <c r="A4" s="49" t="s">
        <v>49</v>
      </c>
      <c r="B4" s="6">
        <v>267</v>
      </c>
    </row>
    <row r="5" spans="1:2" ht="12.75">
      <c r="A5" s="49" t="s">
        <v>50</v>
      </c>
      <c r="B5" s="6">
        <v>163</v>
      </c>
    </row>
    <row r="6" spans="1:2" ht="12.75">
      <c r="A6" s="49" t="s">
        <v>51</v>
      </c>
      <c r="B6" s="6">
        <v>462</v>
      </c>
    </row>
    <row r="7" spans="1:2" ht="12.75">
      <c r="A7" s="49" t="s">
        <v>52</v>
      </c>
      <c r="B7" s="6">
        <v>258</v>
      </c>
    </row>
    <row r="8" spans="1:2" ht="12.75">
      <c r="A8" s="49" t="s">
        <v>53</v>
      </c>
      <c r="B8" s="6">
        <v>750</v>
      </c>
    </row>
    <row r="9" spans="1:2" ht="12.75">
      <c r="A9" s="49" t="s">
        <v>54</v>
      </c>
      <c r="B9" s="6">
        <v>265</v>
      </c>
    </row>
    <row r="10" spans="1:2" ht="12.75">
      <c r="A10" s="49" t="s">
        <v>55</v>
      </c>
      <c r="B10" s="6">
        <v>720</v>
      </c>
    </row>
    <row r="11" spans="1:2" ht="12.75">
      <c r="A11" s="49" t="s">
        <v>56</v>
      </c>
      <c r="B11" s="6">
        <v>641</v>
      </c>
    </row>
    <row r="12" spans="1:2" ht="12.75">
      <c r="A12" s="49" t="s">
        <v>57</v>
      </c>
      <c r="B12" s="6">
        <v>748</v>
      </c>
    </row>
    <row r="13" spans="1:2" ht="12.75">
      <c r="A13" s="49" t="s">
        <v>58</v>
      </c>
      <c r="B13" s="6">
        <v>442</v>
      </c>
    </row>
    <row r="14" spans="1:2" ht="12.75">
      <c r="A14" s="49" t="s">
        <v>59</v>
      </c>
      <c r="B14" s="6">
        <v>608</v>
      </c>
    </row>
    <row r="15" spans="1:2" ht="12.75">
      <c r="A15" s="49" t="s">
        <v>60</v>
      </c>
      <c r="B15" s="6">
        <v>511</v>
      </c>
    </row>
    <row r="16" spans="1:2" ht="12.75">
      <c r="A16" s="49" t="s">
        <v>61</v>
      </c>
      <c r="B16" s="6">
        <v>173</v>
      </c>
    </row>
    <row r="17" spans="1:2" ht="12.75">
      <c r="A17" s="49" t="s">
        <v>62</v>
      </c>
      <c r="B17" s="6">
        <v>600</v>
      </c>
    </row>
    <row r="18" spans="1:2" ht="12.75">
      <c r="A18" s="49" t="s">
        <v>63</v>
      </c>
      <c r="B18" s="6">
        <v>283</v>
      </c>
    </row>
    <row r="19" spans="1:2" ht="12.75">
      <c r="A19" s="49" t="s">
        <v>130</v>
      </c>
      <c r="B19" s="6">
        <v>221</v>
      </c>
    </row>
    <row r="20" spans="1:2" ht="12.75">
      <c r="A20" s="49" t="s">
        <v>64</v>
      </c>
      <c r="B20" s="6">
        <v>485</v>
      </c>
    </row>
    <row r="21" spans="1:2" ht="12.75">
      <c r="A21" s="49" t="s">
        <v>65</v>
      </c>
      <c r="B21" s="6">
        <v>149</v>
      </c>
    </row>
    <row r="22" spans="1:2" ht="12.75">
      <c r="A22" s="49" t="s">
        <v>66</v>
      </c>
      <c r="B22" s="6">
        <v>675</v>
      </c>
    </row>
    <row r="23" spans="1:2" ht="12.75">
      <c r="A23" s="49" t="s">
        <v>67</v>
      </c>
      <c r="B23" s="6">
        <v>424</v>
      </c>
    </row>
    <row r="24" spans="1:2" ht="12.75">
      <c r="A24" s="49" t="s">
        <v>68</v>
      </c>
      <c r="B24" s="6">
        <v>154</v>
      </c>
    </row>
    <row r="25" spans="1:2" ht="12.75">
      <c r="A25" s="49" t="s">
        <v>69</v>
      </c>
      <c r="B25" s="6">
        <v>526</v>
      </c>
    </row>
    <row r="26" spans="1:2" ht="12.75">
      <c r="A26" s="49" t="s">
        <v>70</v>
      </c>
      <c r="B26" s="6">
        <v>530</v>
      </c>
    </row>
    <row r="27" spans="1:2" ht="12.75">
      <c r="A27" s="49" t="s">
        <v>71</v>
      </c>
      <c r="B27" s="6">
        <v>619</v>
      </c>
    </row>
    <row r="28" spans="1:2" ht="12.75">
      <c r="A28" s="49" t="s">
        <v>72</v>
      </c>
      <c r="B28" s="6">
        <v>583</v>
      </c>
    </row>
    <row r="29" spans="1:2" ht="12.75">
      <c r="A29" s="49" t="s">
        <v>73</v>
      </c>
      <c r="B29" s="6">
        <v>241</v>
      </c>
    </row>
    <row r="30" spans="1:2" ht="12.75">
      <c r="A30" s="49" t="s">
        <v>74</v>
      </c>
      <c r="B30" s="6">
        <v>364</v>
      </c>
    </row>
    <row r="31" spans="1:2" ht="12.75">
      <c r="A31" s="49" t="s">
        <v>75</v>
      </c>
      <c r="B31" s="6">
        <v>205</v>
      </c>
    </row>
    <row r="32" spans="1:2" ht="12.75">
      <c r="A32" s="49" t="s">
        <v>76</v>
      </c>
      <c r="B32" s="6">
        <v>360</v>
      </c>
    </row>
    <row r="33" spans="1:2" ht="12.75">
      <c r="A33" s="49" t="s">
        <v>77</v>
      </c>
      <c r="B33" s="6">
        <v>887</v>
      </c>
    </row>
    <row r="34" spans="1:2" ht="12.75">
      <c r="A34" s="49" t="s">
        <v>78</v>
      </c>
      <c r="B34" s="6">
        <v>100</v>
      </c>
    </row>
    <row r="35" spans="1:2" ht="12.75">
      <c r="A35" s="49" t="s">
        <v>79</v>
      </c>
      <c r="B35" s="6">
        <v>396</v>
      </c>
    </row>
    <row r="36" spans="1:2" ht="12.75">
      <c r="A36" s="49" t="s">
        <v>80</v>
      </c>
      <c r="B36" s="6">
        <v>309</v>
      </c>
    </row>
  </sheetData>
  <sheetProtection password="CF7A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9"/>
  <sheetViews>
    <sheetView zoomScale="90" zoomScaleNormal="90" workbookViewId="0" topLeftCell="A1">
      <selection activeCell="B12" sqref="B12"/>
    </sheetView>
  </sheetViews>
  <sheetFormatPr defaultColWidth="11.421875" defaultRowHeight="12.75"/>
  <cols>
    <col min="1" max="1" width="17.421875" style="0" customWidth="1"/>
    <col min="2" max="2" width="14.140625" style="0" bestFit="1" customWidth="1"/>
    <col min="3" max="3" width="12.7109375" style="0" bestFit="1" customWidth="1"/>
    <col min="4" max="4" width="18.421875" style="0" customWidth="1"/>
    <col min="5" max="5" width="18.421875" style="0" bestFit="1" customWidth="1"/>
    <col min="6" max="6" width="15.28125" style="0" customWidth="1"/>
  </cols>
  <sheetData>
    <row r="1" spans="1:6" ht="12.75">
      <c r="A1" s="101" t="s">
        <v>119</v>
      </c>
      <c r="B1" s="101"/>
      <c r="C1" s="101"/>
      <c r="D1" s="101"/>
      <c r="E1" s="101"/>
      <c r="F1" s="101"/>
    </row>
    <row r="2" spans="2:6" ht="12.75">
      <c r="B2" s="1"/>
      <c r="C2" s="1"/>
      <c r="D2" s="1"/>
      <c r="E2" s="1"/>
      <c r="F2" s="1"/>
    </row>
    <row r="3" spans="1:6" s="4" customFormat="1" ht="25.5">
      <c r="A3" s="2"/>
      <c r="B3" s="3" t="s">
        <v>112</v>
      </c>
      <c r="C3" s="3" t="s">
        <v>113</v>
      </c>
      <c r="D3" s="3"/>
      <c r="E3" s="3"/>
      <c r="F3" s="3"/>
    </row>
    <row r="4" spans="1:6" ht="12.75">
      <c r="A4" s="5" t="s">
        <v>4</v>
      </c>
      <c r="B4" s="6">
        <v>7</v>
      </c>
      <c r="C4" s="6">
        <v>7</v>
      </c>
      <c r="D4" s="6"/>
      <c r="E4" s="6"/>
      <c r="F4" s="6"/>
    </row>
    <row r="5" spans="1:6" ht="12.75">
      <c r="A5" s="85" t="s">
        <v>121</v>
      </c>
      <c r="B5" s="35">
        <f>B4*B19</f>
        <v>1050</v>
      </c>
      <c r="C5" s="35">
        <f>C4*B19</f>
        <v>1050</v>
      </c>
      <c r="D5" s="35"/>
      <c r="E5" s="35"/>
      <c r="F5" s="35"/>
    </row>
    <row r="6" spans="1:6" ht="12.75">
      <c r="A6" s="34"/>
      <c r="B6" s="6"/>
      <c r="C6" s="6"/>
      <c r="D6" s="6"/>
      <c r="E6" s="6"/>
      <c r="F6" s="6"/>
    </row>
    <row r="7" spans="1:6" ht="12.75">
      <c r="A7" s="5" t="s">
        <v>120</v>
      </c>
      <c r="B7" s="6">
        <v>2.5</v>
      </c>
      <c r="C7" s="6">
        <v>2.5</v>
      </c>
      <c r="D7" s="6"/>
      <c r="E7" s="6"/>
      <c r="F7" s="6"/>
    </row>
    <row r="8" spans="1:6" ht="12.75">
      <c r="A8" s="85" t="s">
        <v>121</v>
      </c>
      <c r="B8" s="35">
        <f>B7*UT</f>
        <v>375</v>
      </c>
      <c r="C8" s="35">
        <f>C7*UT</f>
        <v>375</v>
      </c>
      <c r="D8" s="6"/>
      <c r="E8" s="6"/>
      <c r="F8" s="6"/>
    </row>
    <row r="9" spans="1:6" ht="12.75">
      <c r="A9" s="34"/>
      <c r="B9" s="35"/>
      <c r="C9" s="35"/>
      <c r="D9" s="35"/>
      <c r="E9" s="35"/>
      <c r="F9" s="35"/>
    </row>
    <row r="10" spans="1:6" ht="12.75">
      <c r="A10" s="108"/>
      <c r="B10" s="109"/>
      <c r="C10" s="109"/>
      <c r="D10" s="109"/>
      <c r="E10" s="109"/>
      <c r="F10" s="110"/>
    </row>
    <row r="11" spans="1:6" ht="12.75">
      <c r="A11" s="5" t="s">
        <v>122</v>
      </c>
      <c r="B11" s="6">
        <v>3</v>
      </c>
      <c r="C11" s="6">
        <v>5</v>
      </c>
      <c r="D11" s="6"/>
      <c r="E11" s="6"/>
      <c r="F11" s="6"/>
    </row>
    <row r="12" spans="1:6" ht="12.75">
      <c r="A12" s="85" t="s">
        <v>121</v>
      </c>
      <c r="B12" s="86">
        <f>B11*UT</f>
        <v>450</v>
      </c>
      <c r="C12" s="86">
        <f>C11*UT</f>
        <v>750</v>
      </c>
      <c r="D12" s="50"/>
      <c r="E12" s="50"/>
      <c r="F12" s="6"/>
    </row>
    <row r="13" spans="1:6" s="9" customFormat="1" ht="12.75">
      <c r="A13" s="7"/>
      <c r="B13" s="8"/>
      <c r="C13" s="8"/>
      <c r="D13" s="8"/>
      <c r="E13" s="8"/>
      <c r="F13" s="8"/>
    </row>
    <row r="14" spans="1:6" s="9" customFormat="1" ht="12.75">
      <c r="A14" s="7"/>
      <c r="B14" s="10"/>
      <c r="C14" s="10"/>
      <c r="D14" s="10"/>
      <c r="E14" s="10"/>
      <c r="F14" s="10"/>
    </row>
    <row r="15" spans="1:6" s="9" customFormat="1" ht="38.25">
      <c r="A15" s="5" t="s">
        <v>16</v>
      </c>
      <c r="B15" s="48">
        <v>23</v>
      </c>
      <c r="C15" s="48">
        <v>23</v>
      </c>
      <c r="D15" s="48">
        <v>23</v>
      </c>
      <c r="E15" s="48">
        <v>23</v>
      </c>
      <c r="F15" s="48">
        <v>0</v>
      </c>
    </row>
    <row r="16" spans="1:6" s="9" customFormat="1" ht="12.75">
      <c r="A16" s="7"/>
      <c r="B16" s="10"/>
      <c r="C16" s="10"/>
      <c r="D16" s="10"/>
      <c r="E16" s="10"/>
      <c r="F16" s="10"/>
    </row>
    <row r="17" spans="1:6" s="9" customFormat="1" ht="12.75">
      <c r="A17" s="7" t="s">
        <v>85</v>
      </c>
      <c r="B17" s="60">
        <v>0.14</v>
      </c>
      <c r="C17" s="10"/>
      <c r="D17" s="10"/>
      <c r="E17" s="10"/>
      <c r="F17" s="10"/>
    </row>
    <row r="18" spans="1:6" s="9" customFormat="1" ht="12.75">
      <c r="A18" s="61"/>
      <c r="B18" s="60"/>
      <c r="C18" s="10"/>
      <c r="D18" s="10"/>
      <c r="E18" s="10"/>
      <c r="F18" s="10"/>
    </row>
    <row r="19" spans="1:6" s="9" customFormat="1" ht="25.5">
      <c r="A19" s="83" t="s">
        <v>110</v>
      </c>
      <c r="B19" s="60">
        <v>150</v>
      </c>
      <c r="C19" s="10"/>
      <c r="D19" s="10"/>
      <c r="E19" s="10"/>
      <c r="F19" s="10"/>
    </row>
    <row r="20" spans="1:6" s="9" customFormat="1" ht="12.75">
      <c r="A20" s="7"/>
      <c r="B20" s="10"/>
      <c r="C20" s="10"/>
      <c r="D20" s="10"/>
      <c r="E20" s="10"/>
      <c r="F20" s="10"/>
    </row>
    <row r="21" spans="2:6" ht="12.75">
      <c r="B21" s="102" t="s">
        <v>5</v>
      </c>
      <c r="C21" s="102"/>
      <c r="D21" s="102"/>
      <c r="E21" s="102"/>
      <c r="F21" s="102"/>
    </row>
    <row r="22" spans="1:6" ht="12.75">
      <c r="A22" s="11"/>
      <c r="B22" s="12">
        <f>B4/UT</f>
        <v>0.04666666666666667</v>
      </c>
      <c r="C22" s="12">
        <f>C4/UT</f>
        <v>0.04666666666666667</v>
      </c>
      <c r="D22" s="12">
        <f>D4/UT</f>
        <v>0</v>
      </c>
      <c r="E22" s="12">
        <f>E4/UT</f>
        <v>0</v>
      </c>
      <c r="F22" s="12">
        <f>F4/UT</f>
        <v>0</v>
      </c>
    </row>
    <row r="23" spans="1:6" ht="12.75">
      <c r="A23" s="11"/>
      <c r="B23" s="12">
        <f aca="true" t="shared" si="0" ref="B23:F24">B7/UT</f>
        <v>0.016666666666666666</v>
      </c>
      <c r="C23" s="12">
        <f t="shared" si="0"/>
        <v>0.016666666666666666</v>
      </c>
      <c r="D23" s="12">
        <f t="shared" si="0"/>
        <v>0</v>
      </c>
      <c r="E23" s="12">
        <f t="shared" si="0"/>
        <v>0</v>
      </c>
      <c r="F23" s="12">
        <f t="shared" si="0"/>
        <v>0</v>
      </c>
    </row>
    <row r="24" spans="2:6" ht="12.75">
      <c r="B24" s="12">
        <f t="shared" si="0"/>
        <v>2.5</v>
      </c>
      <c r="C24" s="12">
        <f t="shared" si="0"/>
        <v>2.5</v>
      </c>
      <c r="D24" s="12">
        <f t="shared" si="0"/>
        <v>0</v>
      </c>
      <c r="E24" s="12">
        <f t="shared" si="0"/>
        <v>0</v>
      </c>
      <c r="F24" s="12">
        <f t="shared" si="0"/>
        <v>0</v>
      </c>
    </row>
    <row r="25" spans="2:6" ht="12.75">
      <c r="B25" s="12" t="e">
        <f>#REF!/UT</f>
        <v>#REF!</v>
      </c>
      <c r="C25" s="12" t="e">
        <f>#REF!/UT</f>
        <v>#REF!</v>
      </c>
      <c r="D25" s="12" t="e">
        <f>#REF!/UT</f>
        <v>#REF!</v>
      </c>
      <c r="E25" s="12" t="e">
        <f>#REF!/UT</f>
        <v>#REF!</v>
      </c>
      <c r="F25" s="12" t="e">
        <f>#REF!/UT</f>
        <v>#REF!</v>
      </c>
    </row>
    <row r="26" spans="2:6" ht="12.75">
      <c r="B26" s="12">
        <f aca="true" t="shared" si="1" ref="B26:F27">B11/UT</f>
        <v>0.02</v>
      </c>
      <c r="C26" s="12">
        <f t="shared" si="1"/>
        <v>0.03333333333333333</v>
      </c>
      <c r="D26" s="12">
        <f t="shared" si="1"/>
        <v>0</v>
      </c>
      <c r="E26" s="12">
        <f t="shared" si="1"/>
        <v>0</v>
      </c>
      <c r="F26" s="12">
        <f t="shared" si="1"/>
        <v>0</v>
      </c>
    </row>
    <row r="27" spans="2:6" ht="12.75">
      <c r="B27" s="12">
        <f t="shared" si="1"/>
        <v>3</v>
      </c>
      <c r="C27" s="12">
        <f t="shared" si="1"/>
        <v>5</v>
      </c>
      <c r="D27" s="12">
        <f t="shared" si="1"/>
        <v>0</v>
      </c>
      <c r="E27" s="12">
        <f t="shared" si="1"/>
        <v>0</v>
      </c>
      <c r="F27" s="12">
        <f t="shared" si="1"/>
        <v>0</v>
      </c>
    </row>
    <row r="29" ht="12.75">
      <c r="B29" s="84">
        <f>B17/UT</f>
        <v>0.0009333333333333334</v>
      </c>
    </row>
  </sheetData>
  <sheetProtection/>
  <mergeCells count="3">
    <mergeCell ref="A10:F10"/>
    <mergeCell ref="A1:F1"/>
    <mergeCell ref="B21:F21"/>
  </mergeCells>
  <printOptions/>
  <pageMargins left="0.3937007874015748" right="0.3937007874015748" top="0.984251968503937" bottom="0.984251968503937" header="0" footer="0"/>
  <pageSetup horizontalDpi="600" verticalDpi="600" orientation="portrait" paperSize="1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X94"/>
  <sheetViews>
    <sheetView tabSelected="1" zoomScaleSheetLayoutView="100" workbookViewId="0" topLeftCell="A40">
      <selection activeCell="I53" sqref="I53:J53"/>
    </sheetView>
  </sheetViews>
  <sheetFormatPr defaultColWidth="11.421875" defaultRowHeight="12.75"/>
  <cols>
    <col min="1" max="1" width="7.28125" style="13" customWidth="1"/>
    <col min="2" max="2" width="6.8515625" style="13" customWidth="1"/>
    <col min="3" max="3" width="7.140625" style="13" customWidth="1"/>
    <col min="4" max="4" width="11.28125" style="13" customWidth="1"/>
    <col min="5" max="5" width="8.28125" style="13" customWidth="1"/>
    <col min="6" max="6" width="6.421875" style="13" customWidth="1"/>
    <col min="7" max="7" width="8.7109375" style="13" customWidth="1"/>
    <col min="8" max="8" width="9.7109375" style="13" customWidth="1"/>
    <col min="9" max="9" width="9.421875" style="15" customWidth="1"/>
    <col min="10" max="10" width="8.57421875" style="13" customWidth="1"/>
    <col min="11" max="11" width="10.421875" style="13" hidden="1" customWidth="1"/>
    <col min="12" max="12" width="10.8515625" style="13" customWidth="1"/>
    <col min="13" max="13" width="8.28125" style="13" customWidth="1"/>
    <col min="14" max="14" width="6.28125" style="13" customWidth="1"/>
    <col min="15" max="15" width="4.57421875" style="68" customWidth="1"/>
    <col min="16" max="16" width="7.8515625" style="69" customWidth="1"/>
    <col min="17" max="17" width="4.57421875" style="69" bestFit="1" customWidth="1"/>
    <col min="18" max="18" width="8.140625" style="68" bestFit="1" customWidth="1"/>
    <col min="19" max="19" width="5.140625" style="68" bestFit="1" customWidth="1"/>
    <col min="20" max="20" width="24.421875" style="68" customWidth="1"/>
    <col min="21" max="21" width="25.57421875" style="52" customWidth="1"/>
    <col min="22" max="22" width="3.7109375" style="52" customWidth="1"/>
    <col min="23" max="23" width="4.00390625" style="52" customWidth="1"/>
    <col min="24" max="24" width="5.8515625" style="13" customWidth="1"/>
    <col min="25" max="16384" width="3.7109375" style="13" customWidth="1"/>
  </cols>
  <sheetData>
    <row r="1" spans="1:24" ht="18" customHeight="1">
      <c r="A1" s="172" t="s">
        <v>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66"/>
      <c r="P1" s="67"/>
      <c r="Q1" s="67"/>
      <c r="R1" s="66"/>
      <c r="S1" s="66"/>
      <c r="T1" s="66"/>
      <c r="U1" s="51"/>
      <c r="V1" s="51"/>
      <c r="W1" s="51"/>
      <c r="X1" s="19"/>
    </row>
    <row r="2" spans="1:24" ht="14.25" customHeight="1">
      <c r="A2" s="31"/>
      <c r="B2" s="31"/>
      <c r="C2" s="31"/>
      <c r="D2" s="179"/>
      <c r="E2" s="179"/>
      <c r="F2" s="31"/>
      <c r="G2" s="31"/>
      <c r="H2" s="179"/>
      <c r="I2" s="179"/>
      <c r="J2" s="31"/>
      <c r="K2" s="14"/>
      <c r="L2" s="63" t="s">
        <v>2</v>
      </c>
      <c r="M2" s="188" t="s">
        <v>125</v>
      </c>
      <c r="N2" s="188"/>
      <c r="T2" s="70"/>
      <c r="U2" s="55"/>
      <c r="V2" s="192"/>
      <c r="W2" s="192"/>
      <c r="X2" s="192"/>
    </row>
    <row r="3" spans="1:24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62" t="s">
        <v>6</v>
      </c>
      <c r="M3" s="193"/>
      <c r="N3" s="194"/>
      <c r="T3" s="70"/>
      <c r="U3" s="55"/>
      <c r="V3" s="57"/>
      <c r="W3" s="56"/>
      <c r="X3" s="18"/>
    </row>
    <row r="4" spans="1:14" ht="12.75">
      <c r="A4" s="165" t="s">
        <v>20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24" s="39" customFormat="1" ht="10.5" customHeight="1">
      <c r="A5" s="164" t="s">
        <v>9</v>
      </c>
      <c r="B5" s="164"/>
      <c r="C5" s="164"/>
      <c r="D5" s="164"/>
      <c r="E5" s="164"/>
      <c r="F5" s="164"/>
      <c r="G5" s="164"/>
      <c r="H5" s="164" t="s">
        <v>10</v>
      </c>
      <c r="I5" s="164"/>
      <c r="J5" s="164"/>
      <c r="K5" s="164"/>
      <c r="L5" s="164"/>
      <c r="M5" s="164"/>
      <c r="N5" s="164"/>
      <c r="O5" s="71"/>
      <c r="P5" s="72"/>
      <c r="Q5" s="72"/>
      <c r="R5" s="71"/>
      <c r="S5" s="71"/>
      <c r="T5" s="71"/>
      <c r="U5" s="53"/>
      <c r="V5" s="53"/>
      <c r="W5" s="53"/>
      <c r="X5" s="38"/>
    </row>
    <row r="6" spans="1:24" s="39" customFormat="1" ht="13.5" customHeight="1">
      <c r="A6" s="167"/>
      <c r="B6" s="168"/>
      <c r="C6" s="168"/>
      <c r="D6" s="168"/>
      <c r="E6" s="168"/>
      <c r="F6" s="168"/>
      <c r="G6" s="169"/>
      <c r="H6" s="167"/>
      <c r="I6" s="168"/>
      <c r="J6" s="168"/>
      <c r="K6" s="168"/>
      <c r="L6" s="168"/>
      <c r="M6" s="168"/>
      <c r="N6" s="169"/>
      <c r="O6" s="71"/>
      <c r="P6" s="72"/>
      <c r="Q6" s="72"/>
      <c r="R6" s="71"/>
      <c r="S6" s="71"/>
      <c r="T6" s="71"/>
      <c r="U6" s="53"/>
      <c r="V6" s="53"/>
      <c r="W6" s="53"/>
      <c r="X6" s="38"/>
    </row>
    <row r="7" spans="1:24" ht="15">
      <c r="A7" s="165" t="s">
        <v>21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73"/>
      <c r="P7" s="72"/>
      <c r="Q7" s="72"/>
      <c r="R7" s="73"/>
      <c r="S7" s="73"/>
      <c r="T7" s="73"/>
      <c r="U7" s="54"/>
      <c r="V7" s="54"/>
      <c r="W7" s="54"/>
      <c r="X7" s="20"/>
    </row>
    <row r="8" spans="1:24" ht="12.75">
      <c r="A8" s="173" t="s">
        <v>12</v>
      </c>
      <c r="B8" s="174"/>
      <c r="C8" s="174"/>
      <c r="D8" s="174"/>
      <c r="E8" s="174"/>
      <c r="F8" s="174"/>
      <c r="G8" s="174"/>
      <c r="H8" s="174"/>
      <c r="I8" s="174"/>
      <c r="J8" s="175"/>
      <c r="K8" s="176" t="s">
        <v>11</v>
      </c>
      <c r="L8" s="177"/>
      <c r="M8" s="177"/>
      <c r="N8" s="178"/>
      <c r="O8" s="70"/>
      <c r="P8" s="74"/>
      <c r="R8" s="75"/>
      <c r="S8" s="75"/>
      <c r="T8" s="75"/>
      <c r="U8" s="56"/>
      <c r="V8" s="56"/>
      <c r="W8" s="56"/>
      <c r="X8" s="18"/>
    </row>
    <row r="9" spans="1:24" ht="16.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67"/>
      <c r="L9" s="168"/>
      <c r="M9" s="168"/>
      <c r="N9" s="169"/>
      <c r="O9" s="70"/>
      <c r="P9" s="74"/>
      <c r="R9" s="75"/>
      <c r="S9" s="75"/>
      <c r="T9" s="75"/>
      <c r="U9" s="56"/>
      <c r="V9" s="56"/>
      <c r="W9" s="56"/>
      <c r="X9" s="18"/>
    </row>
    <row r="10" spans="1:24" s="39" customFormat="1" ht="15">
      <c r="A10" s="164" t="s">
        <v>13</v>
      </c>
      <c r="B10" s="164"/>
      <c r="C10" s="164"/>
      <c r="D10" s="164"/>
      <c r="E10" s="164"/>
      <c r="F10" s="164"/>
      <c r="G10" s="164"/>
      <c r="H10" s="164"/>
      <c r="I10" s="164" t="s">
        <v>14</v>
      </c>
      <c r="J10" s="164"/>
      <c r="K10" s="164"/>
      <c r="L10" s="164"/>
      <c r="M10" s="164"/>
      <c r="N10" s="164"/>
      <c r="O10" s="71"/>
      <c r="P10" s="72"/>
      <c r="Q10" s="72"/>
      <c r="R10" s="71"/>
      <c r="S10" s="71"/>
      <c r="T10" s="71"/>
      <c r="U10" s="53"/>
      <c r="V10" s="53"/>
      <c r="W10" s="53"/>
      <c r="X10" s="38"/>
    </row>
    <row r="11" spans="1:24" s="39" customFormat="1" ht="12.75" customHeight="1">
      <c r="A11" s="167"/>
      <c r="B11" s="168"/>
      <c r="C11" s="168"/>
      <c r="D11" s="168"/>
      <c r="E11" s="168"/>
      <c r="F11" s="168"/>
      <c r="G11" s="168"/>
      <c r="H11" s="169"/>
      <c r="I11" s="167"/>
      <c r="J11" s="168"/>
      <c r="K11" s="168"/>
      <c r="L11" s="168"/>
      <c r="M11" s="168"/>
      <c r="N11" s="169"/>
      <c r="O11" s="71"/>
      <c r="P11" s="72"/>
      <c r="Q11" s="72"/>
      <c r="R11" s="71"/>
      <c r="S11" s="71"/>
      <c r="T11" s="71"/>
      <c r="U11" s="53"/>
      <c r="V11" s="53"/>
      <c r="W11" s="53"/>
      <c r="X11" s="38"/>
    </row>
    <row r="12" spans="1:24" ht="15">
      <c r="A12" s="165" t="s">
        <v>22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73"/>
      <c r="P12" s="72"/>
      <c r="Q12" s="72"/>
      <c r="R12" s="73"/>
      <c r="S12" s="73"/>
      <c r="V12" s="54"/>
      <c r="W12" s="54"/>
      <c r="X12" s="20"/>
    </row>
    <row r="13" spans="1:24" ht="12.75">
      <c r="A13" s="181" t="s">
        <v>15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3"/>
      <c r="O13" s="70"/>
      <c r="P13" s="74"/>
      <c r="R13" s="75"/>
      <c r="S13" s="75"/>
      <c r="V13" s="56"/>
      <c r="W13" s="56"/>
      <c r="X13" s="18"/>
    </row>
    <row r="14" spans="1:24" ht="18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  <c r="O14" s="70"/>
      <c r="P14" s="74"/>
      <c r="R14" s="75"/>
      <c r="S14" s="75"/>
      <c r="V14" s="56"/>
      <c r="W14" s="56"/>
      <c r="X14" s="18"/>
    </row>
    <row r="15" spans="1:24" ht="19.5" customHeight="1">
      <c r="A15" s="189" t="s">
        <v>129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70"/>
      <c r="P15" s="74"/>
      <c r="R15" s="75"/>
      <c r="S15" s="75"/>
      <c r="V15" s="56"/>
      <c r="W15" s="56"/>
      <c r="X15" s="18"/>
    </row>
    <row r="16" spans="1:24" ht="18" customHeight="1">
      <c r="A16" s="146" t="s">
        <v>31</v>
      </c>
      <c r="B16" s="147"/>
      <c r="C16" s="147"/>
      <c r="D16" s="147"/>
      <c r="E16" s="147"/>
      <c r="F16" s="148"/>
      <c r="G16" s="146" t="s">
        <v>32</v>
      </c>
      <c r="H16" s="147"/>
      <c r="I16" s="147"/>
      <c r="J16" s="147"/>
      <c r="K16" s="147"/>
      <c r="L16" s="147"/>
      <c r="M16" s="147"/>
      <c r="N16" s="148"/>
      <c r="O16" s="70"/>
      <c r="P16" s="74"/>
      <c r="R16" s="75"/>
      <c r="S16" s="75"/>
      <c r="V16" s="56"/>
      <c r="W16" s="56"/>
      <c r="X16" s="18"/>
    </row>
    <row r="17" spans="1:24" ht="12.75">
      <c r="A17" s="151" t="s">
        <v>115</v>
      </c>
      <c r="B17" s="149"/>
      <c r="C17" s="149"/>
      <c r="D17" s="150"/>
      <c r="E17" s="36">
        <f>TABLA_VIÁTICOS!B5</f>
        <v>1050</v>
      </c>
      <c r="F17" s="106"/>
      <c r="G17" s="151"/>
      <c r="H17" s="149"/>
      <c r="I17" s="149"/>
      <c r="J17" s="149"/>
      <c r="K17" s="150"/>
      <c r="L17" s="121"/>
      <c r="M17" s="122"/>
      <c r="N17" s="106"/>
      <c r="O17" s="70"/>
      <c r="P17" s="76">
        <f>IF(F17="X",E17,"")</f>
      </c>
      <c r="Q17" s="76">
        <f>IF(N17="X",L17,"")</f>
      </c>
      <c r="R17" s="76">
        <f>IF(F17="X",((E17*ESTADIA)-TABLA_VIÁTICOS!F4),"")</f>
      </c>
      <c r="S17" s="75"/>
      <c r="V17" s="56"/>
      <c r="W17" s="56"/>
      <c r="X17" s="18"/>
    </row>
    <row r="18" spans="1:24" ht="12.75">
      <c r="A18" s="125" t="s">
        <v>116</v>
      </c>
      <c r="B18" s="126"/>
      <c r="C18" s="126"/>
      <c r="D18" s="127"/>
      <c r="E18" s="87">
        <f>TABLA_VIÁTICOS!B8</f>
        <v>375</v>
      </c>
      <c r="F18" s="107" t="s">
        <v>128</v>
      </c>
      <c r="G18" s="151" t="s">
        <v>116</v>
      </c>
      <c r="H18" s="149"/>
      <c r="I18" s="149"/>
      <c r="J18" s="149"/>
      <c r="K18" s="150"/>
      <c r="L18" s="121">
        <f>TABLA_VIÁTICOS!B8</f>
        <v>375</v>
      </c>
      <c r="M18" s="122"/>
      <c r="N18" s="106"/>
      <c r="O18" s="70"/>
      <c r="P18" s="76">
        <f>IF(F18="X",E18,"")</f>
        <v>375</v>
      </c>
      <c r="Q18" s="76">
        <f>IF(N18="X",L18,"")</f>
      </c>
      <c r="R18" s="76">
        <f>IF(F18="X",((E18*ESTADIA)-TABLA_VIÁTICOS!E4),"")</f>
        <v>375</v>
      </c>
      <c r="S18" s="75"/>
      <c r="V18" s="56"/>
      <c r="W18" s="56"/>
      <c r="X18" s="18"/>
    </row>
    <row r="19" spans="1:24" ht="12.75">
      <c r="A19" s="152"/>
      <c r="B19" s="153"/>
      <c r="C19" s="153"/>
      <c r="D19" s="153"/>
      <c r="E19" s="153"/>
      <c r="F19" s="154"/>
      <c r="G19" s="149"/>
      <c r="H19" s="149"/>
      <c r="I19" s="149"/>
      <c r="J19" s="149"/>
      <c r="K19" s="150"/>
      <c r="L19" s="121"/>
      <c r="M19" s="122"/>
      <c r="N19" s="37"/>
      <c r="O19" s="70"/>
      <c r="P19" s="76">
        <f>IF(F19="X",G29,"")</f>
      </c>
      <c r="Q19" s="76">
        <f>IF(N19="X",L19,"")</f>
      </c>
      <c r="R19" s="76">
        <f>IF(F19="X",((G29*ESTADIA)-TABLA_VIÁTICOS!D4),"")</f>
      </c>
      <c r="S19" s="75"/>
      <c r="V19" s="56"/>
      <c r="W19" s="56"/>
      <c r="X19" s="18"/>
    </row>
    <row r="20" spans="1:24" ht="12.75">
      <c r="A20" s="188" t="s">
        <v>33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70"/>
      <c r="P20" s="77">
        <f>SUM(P17:P19)</f>
        <v>375</v>
      </c>
      <c r="Q20" s="77">
        <f>SUM(Q17:Q19)</f>
        <v>0</v>
      </c>
      <c r="R20" s="77">
        <f>SUM(R17:R19)</f>
        <v>375</v>
      </c>
      <c r="S20" s="75"/>
      <c r="V20" s="56"/>
      <c r="W20" s="56"/>
      <c r="X20" s="18"/>
    </row>
    <row r="21" spans="1:24" ht="4.5" customHeight="1">
      <c r="A21" s="29"/>
      <c r="B21" s="30"/>
      <c r="C21" s="33"/>
      <c r="D21" s="33"/>
      <c r="E21" s="33"/>
      <c r="F21" s="33"/>
      <c r="G21" s="33"/>
      <c r="H21" s="33"/>
      <c r="I21" s="33"/>
      <c r="J21" s="30"/>
      <c r="K21" s="33"/>
      <c r="L21" s="33"/>
      <c r="M21" s="33"/>
      <c r="N21" s="32"/>
      <c r="O21" s="70"/>
      <c r="P21" s="74"/>
      <c r="R21" s="75"/>
      <c r="S21" s="75"/>
      <c r="V21" s="56"/>
      <c r="W21" s="56"/>
      <c r="X21" s="18"/>
    </row>
    <row r="22" spans="1:24" ht="12.75" customHeight="1">
      <c r="A22" s="29"/>
      <c r="B22" s="244"/>
      <c r="C22" s="170" t="s">
        <v>23</v>
      </c>
      <c r="D22" s="171"/>
      <c r="E22" s="82"/>
      <c r="F22" s="244"/>
      <c r="G22" s="170" t="s">
        <v>24</v>
      </c>
      <c r="H22" s="171"/>
      <c r="I22" s="244"/>
      <c r="J22" s="170" t="s">
        <v>111</v>
      </c>
      <c r="K22" s="171"/>
      <c r="L22" s="171"/>
      <c r="M22" s="171"/>
      <c r="N22" s="235"/>
      <c r="O22" s="70"/>
      <c r="P22" s="74"/>
      <c r="R22" s="75"/>
      <c r="S22" s="75"/>
      <c r="V22" s="56"/>
      <c r="W22" s="56"/>
      <c r="X22" s="18"/>
    </row>
    <row r="23" spans="1:24" ht="3.75" customHeight="1">
      <c r="A23" s="29"/>
      <c r="B23" s="30"/>
      <c r="C23" s="21"/>
      <c r="D23" s="30"/>
      <c r="E23" s="21"/>
      <c r="F23" s="21"/>
      <c r="G23" s="21"/>
      <c r="H23" s="21"/>
      <c r="I23" s="21"/>
      <c r="J23" s="30"/>
      <c r="K23" s="30"/>
      <c r="L23" s="30"/>
      <c r="M23" s="30"/>
      <c r="N23" s="32"/>
      <c r="O23" s="70"/>
      <c r="P23" s="74"/>
      <c r="R23" s="75"/>
      <c r="S23" s="75"/>
      <c r="V23" s="56"/>
      <c r="W23" s="56"/>
      <c r="X23" s="18"/>
    </row>
    <row r="24" spans="1:24" ht="10.5" customHeight="1">
      <c r="A24" s="131" t="s">
        <v>86</v>
      </c>
      <c r="B24" s="132"/>
      <c r="C24" s="132"/>
      <c r="D24" s="133"/>
      <c r="E24" s="131" t="s">
        <v>87</v>
      </c>
      <c r="F24" s="132"/>
      <c r="G24" s="133"/>
      <c r="H24" s="157" t="s">
        <v>88</v>
      </c>
      <c r="I24" s="158"/>
      <c r="J24" s="159" t="s">
        <v>89</v>
      </c>
      <c r="K24" s="160"/>
      <c r="L24" s="124"/>
      <c r="M24" s="184" t="s">
        <v>90</v>
      </c>
      <c r="N24" s="185"/>
      <c r="O24" s="73"/>
      <c r="P24" s="72"/>
      <c r="Q24" s="72"/>
      <c r="R24" s="73"/>
      <c r="S24" s="73"/>
      <c r="V24" s="54"/>
      <c r="W24" s="54"/>
      <c r="X24" s="20"/>
    </row>
    <row r="25" spans="1:24" s="16" customFormat="1" ht="9" customHeight="1">
      <c r="A25" s="134"/>
      <c r="B25" s="135"/>
      <c r="C25" s="135"/>
      <c r="D25" s="136"/>
      <c r="E25" s="134"/>
      <c r="F25" s="135"/>
      <c r="G25" s="136"/>
      <c r="H25" s="23" t="s">
        <v>7</v>
      </c>
      <c r="I25" s="23" t="s">
        <v>8</v>
      </c>
      <c r="J25" s="159" t="s">
        <v>7</v>
      </c>
      <c r="K25" s="124"/>
      <c r="L25" s="22" t="s">
        <v>8</v>
      </c>
      <c r="M25" s="186"/>
      <c r="N25" s="187"/>
      <c r="O25" s="73"/>
      <c r="P25" s="72"/>
      <c r="Q25" s="72"/>
      <c r="R25" s="73"/>
      <c r="S25" s="73"/>
      <c r="T25" s="78"/>
      <c r="V25" s="54"/>
      <c r="W25" s="54"/>
      <c r="X25" s="20"/>
    </row>
    <row r="26" spans="1:24" s="16" customFormat="1" ht="15">
      <c r="A26" s="245" t="s">
        <v>83</v>
      </c>
      <c r="B26" s="246"/>
      <c r="C26" s="246"/>
      <c r="D26" s="247"/>
      <c r="E26" s="128" t="s">
        <v>130</v>
      </c>
      <c r="F26" s="129"/>
      <c r="G26" s="130"/>
      <c r="H26" s="248">
        <v>39466</v>
      </c>
      <c r="I26" s="249">
        <v>0.3333333333333333</v>
      </c>
      <c r="J26" s="250">
        <v>39467</v>
      </c>
      <c r="K26" s="251"/>
      <c r="L26" s="249">
        <v>0.25</v>
      </c>
      <c r="M26" s="166">
        <v>1</v>
      </c>
      <c r="N26" s="166"/>
      <c r="O26" s="73"/>
      <c r="P26" s="93"/>
      <c r="Q26" s="72"/>
      <c r="R26" s="73"/>
      <c r="S26" s="73"/>
      <c r="T26" s="78"/>
      <c r="V26" s="54"/>
      <c r="W26" s="54"/>
      <c r="X26" s="20"/>
    </row>
    <row r="27" spans="1:24" ht="15.75" customHeight="1">
      <c r="A27" s="99" t="s">
        <v>126</v>
      </c>
      <c r="B27" s="99"/>
      <c r="C27" s="99"/>
      <c r="D27" s="99"/>
      <c r="E27" s="99"/>
      <c r="F27" s="99"/>
      <c r="G27" s="99"/>
      <c r="H27" s="99" t="s">
        <v>91</v>
      </c>
      <c r="I27" s="99"/>
      <c r="J27" s="99"/>
      <c r="K27" s="99"/>
      <c r="L27" s="99"/>
      <c r="M27" s="99"/>
      <c r="N27" s="99"/>
      <c r="O27" s="73"/>
      <c r="P27" s="72"/>
      <c r="Q27" s="72"/>
      <c r="R27" s="73"/>
      <c r="S27" s="73"/>
      <c r="V27" s="54"/>
      <c r="W27" s="54"/>
      <c r="X27" s="20"/>
    </row>
    <row r="28" spans="1:24" ht="30" customHeight="1">
      <c r="A28" s="103" t="s">
        <v>127</v>
      </c>
      <c r="B28" s="100"/>
      <c r="C28" s="100"/>
      <c r="D28" s="100"/>
      <c r="E28" s="100"/>
      <c r="F28" s="100"/>
      <c r="G28" s="94"/>
      <c r="H28" s="88"/>
      <c r="I28" s="89"/>
      <c r="J28" s="89"/>
      <c r="K28" s="90"/>
      <c r="L28" s="88"/>
      <c r="M28" s="89"/>
      <c r="N28" s="90"/>
      <c r="O28" s="73"/>
      <c r="P28" s="72"/>
      <c r="Q28" s="72"/>
      <c r="R28" s="73"/>
      <c r="S28" s="73"/>
      <c r="V28" s="54"/>
      <c r="W28" s="54"/>
      <c r="X28" s="20"/>
    </row>
    <row r="29" spans="1:24" ht="15.75" customHeight="1">
      <c r="A29" s="119" t="s">
        <v>117</v>
      </c>
      <c r="B29" s="119"/>
      <c r="C29" s="119"/>
      <c r="D29" s="119"/>
      <c r="E29" s="119"/>
      <c r="F29" s="104"/>
      <c r="G29" s="91">
        <f>TABLA_VIÁTICOS!B12</f>
        <v>450</v>
      </c>
      <c r="H29" s="159" t="s">
        <v>82</v>
      </c>
      <c r="I29" s="160"/>
      <c r="J29" s="160"/>
      <c r="K29" s="124"/>
      <c r="L29" s="159" t="s">
        <v>42</v>
      </c>
      <c r="M29" s="160"/>
      <c r="N29" s="124"/>
      <c r="O29" s="73"/>
      <c r="P29" s="72">
        <f>IF(F29="X",G29,"")</f>
      </c>
      <c r="Q29" s="72"/>
      <c r="R29" s="73"/>
      <c r="S29" s="73"/>
      <c r="V29" s="54"/>
      <c r="W29" s="54"/>
      <c r="X29" s="20"/>
    </row>
    <row r="30" spans="1:24" ht="15.75" customHeight="1">
      <c r="A30" s="120" t="s">
        <v>118</v>
      </c>
      <c r="B30" s="120"/>
      <c r="C30" s="120"/>
      <c r="D30" s="120"/>
      <c r="E30" s="120"/>
      <c r="F30" s="105"/>
      <c r="G30" s="36">
        <f>TABLA_VIÁTICOS!C12</f>
        <v>750</v>
      </c>
      <c r="H30" s="259" t="s">
        <v>84</v>
      </c>
      <c r="I30" s="260"/>
      <c r="J30" s="260"/>
      <c r="K30" s="64"/>
      <c r="L30" s="259" t="str">
        <f>VLOOKUP(H30,KM!A:B,2,0)</f>
        <v>KM.</v>
      </c>
      <c r="M30" s="260"/>
      <c r="N30" s="261"/>
      <c r="O30" s="73"/>
      <c r="P30" s="72">
        <f>IF(F30="X",G30,"")</f>
      </c>
      <c r="Q30" s="72"/>
      <c r="R30" s="73"/>
      <c r="S30" s="73"/>
      <c r="V30" s="54"/>
      <c r="W30" s="54"/>
      <c r="X30" s="20"/>
    </row>
    <row r="31" spans="1:24" ht="15.75" customHeight="1">
      <c r="A31" s="116"/>
      <c r="B31" s="117"/>
      <c r="C31" s="117"/>
      <c r="D31" s="117"/>
      <c r="E31" s="117"/>
      <c r="F31" s="118"/>
      <c r="G31" s="47"/>
      <c r="H31" s="262"/>
      <c r="I31" s="263"/>
      <c r="J31" s="263"/>
      <c r="K31" s="65"/>
      <c r="L31" s="262"/>
      <c r="M31" s="263"/>
      <c r="N31" s="264"/>
      <c r="O31" s="73"/>
      <c r="P31" s="72">
        <f>IF(G31="X",1,0)</f>
        <v>0</v>
      </c>
      <c r="Q31" s="72"/>
      <c r="R31" s="73"/>
      <c r="S31" s="73"/>
      <c r="V31" s="54"/>
      <c r="W31" s="54"/>
      <c r="X31" s="20"/>
    </row>
    <row r="32" spans="1:24" ht="15.75" customHeight="1">
      <c r="A32" s="116"/>
      <c r="B32" s="117"/>
      <c r="C32" s="117"/>
      <c r="D32" s="117"/>
      <c r="E32" s="117"/>
      <c r="F32" s="118"/>
      <c r="G32" s="47"/>
      <c r="H32" s="99" t="s">
        <v>93</v>
      </c>
      <c r="I32" s="99"/>
      <c r="J32" s="99"/>
      <c r="K32" s="161"/>
      <c r="L32" s="99"/>
      <c r="M32" s="161"/>
      <c r="N32" s="99"/>
      <c r="O32" s="73"/>
      <c r="P32" s="72">
        <f>IF(G32="X",1,0)</f>
        <v>0</v>
      </c>
      <c r="Q32" s="72"/>
      <c r="R32" s="73"/>
      <c r="S32" s="73"/>
      <c r="V32" s="54"/>
      <c r="W32" s="54"/>
      <c r="X32" s="20"/>
    </row>
    <row r="33" spans="1:24" ht="3.75" customHeight="1">
      <c r="A33" s="137" t="s">
        <v>30</v>
      </c>
      <c r="B33" s="138"/>
      <c r="C33" s="138"/>
      <c r="D33" s="138"/>
      <c r="E33" s="138"/>
      <c r="F33" s="139"/>
      <c r="G33" s="113"/>
      <c r="H33" s="24"/>
      <c r="I33" s="25"/>
      <c r="J33" s="25"/>
      <c r="K33" s="25"/>
      <c r="L33" s="25"/>
      <c r="M33" s="25"/>
      <c r="N33" s="26"/>
      <c r="O33" s="73"/>
      <c r="P33" s="234"/>
      <c r="Q33" s="72"/>
      <c r="R33" s="73"/>
      <c r="S33" s="73"/>
      <c r="V33" s="54"/>
      <c r="W33" s="54"/>
      <c r="X33" s="20"/>
    </row>
    <row r="34" spans="1:24" ht="15.75" customHeight="1">
      <c r="A34" s="140"/>
      <c r="B34" s="141"/>
      <c r="C34" s="141"/>
      <c r="D34" s="141"/>
      <c r="E34" s="141"/>
      <c r="F34" s="142"/>
      <c r="G34" s="114"/>
      <c r="H34" s="162" t="s">
        <v>18</v>
      </c>
      <c r="I34" s="163"/>
      <c r="J34" s="252"/>
      <c r="K34" s="155" t="s">
        <v>19</v>
      </c>
      <c r="L34" s="156"/>
      <c r="M34" s="252"/>
      <c r="N34" s="27"/>
      <c r="O34" s="73"/>
      <c r="P34" s="234"/>
      <c r="Q34" s="72"/>
      <c r="R34" s="73"/>
      <c r="S34" s="73"/>
      <c r="V34" s="54"/>
      <c r="W34" s="54"/>
      <c r="X34" s="20"/>
    </row>
    <row r="35" spans="1:24" ht="4.5" customHeight="1">
      <c r="A35" s="140"/>
      <c r="B35" s="141"/>
      <c r="C35" s="141"/>
      <c r="D35" s="141"/>
      <c r="E35" s="141"/>
      <c r="F35" s="142"/>
      <c r="G35" s="114"/>
      <c r="N35" s="28"/>
      <c r="O35" s="73"/>
      <c r="P35" s="234"/>
      <c r="Q35" s="72"/>
      <c r="R35" s="73"/>
      <c r="S35" s="73"/>
      <c r="V35" s="54"/>
      <c r="W35" s="54"/>
      <c r="X35" s="20"/>
    </row>
    <row r="36" spans="1:24" ht="15">
      <c r="A36" s="140"/>
      <c r="B36" s="141"/>
      <c r="C36" s="141"/>
      <c r="D36" s="141"/>
      <c r="E36" s="141"/>
      <c r="F36" s="142"/>
      <c r="G36" s="114"/>
      <c r="H36" s="197" t="s">
        <v>124</v>
      </c>
      <c r="I36" s="163"/>
      <c r="J36" s="252" t="s">
        <v>114</v>
      </c>
      <c r="K36" s="195" t="s">
        <v>92</v>
      </c>
      <c r="L36" s="196"/>
      <c r="M36" s="252"/>
      <c r="N36" s="27"/>
      <c r="O36" s="73"/>
      <c r="P36" s="234"/>
      <c r="Q36" s="72"/>
      <c r="R36" s="73"/>
      <c r="S36" s="73"/>
      <c r="V36" s="54"/>
      <c r="W36" s="54"/>
      <c r="X36" s="20"/>
    </row>
    <row r="37" spans="1:24" ht="3.75" customHeight="1">
      <c r="A37" s="143"/>
      <c r="B37" s="144"/>
      <c r="C37" s="144"/>
      <c r="D37" s="144"/>
      <c r="E37" s="144"/>
      <c r="F37" s="145"/>
      <c r="G37" s="115"/>
      <c r="H37" s="198"/>
      <c r="I37" s="199"/>
      <c r="J37" s="199"/>
      <c r="K37" s="199"/>
      <c r="L37" s="199"/>
      <c r="M37" s="199"/>
      <c r="N37" s="200"/>
      <c r="O37" s="73"/>
      <c r="P37" s="234"/>
      <c r="Q37" s="72"/>
      <c r="R37" s="73"/>
      <c r="S37" s="73"/>
      <c r="V37" s="54"/>
      <c r="W37" s="54"/>
      <c r="X37" s="20"/>
    </row>
    <row r="38" spans="1:24" ht="12" customHeight="1" thickBot="1">
      <c r="A38" s="95" t="s">
        <v>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73"/>
      <c r="P38" s="92">
        <f>SUM(P28:P36)</f>
        <v>0</v>
      </c>
      <c r="Q38" s="72"/>
      <c r="R38" s="73"/>
      <c r="S38" s="73"/>
      <c r="V38" s="54"/>
      <c r="W38" s="54"/>
      <c r="X38" s="20"/>
    </row>
    <row r="39" spans="1:24" ht="11.25" customHeight="1">
      <c r="A39" s="209" t="s">
        <v>94</v>
      </c>
      <c r="B39" s="210"/>
      <c r="C39" s="211"/>
      <c r="D39" s="209" t="s">
        <v>95</v>
      </c>
      <c r="E39" s="210"/>
      <c r="F39" s="210"/>
      <c r="G39" s="211"/>
      <c r="H39" s="209" t="s">
        <v>96</v>
      </c>
      <c r="I39" s="210"/>
      <c r="J39" s="211"/>
      <c r="K39" s="212" t="s">
        <v>97</v>
      </c>
      <c r="L39" s="213"/>
      <c r="M39" s="213"/>
      <c r="N39" s="214"/>
      <c r="O39" s="73"/>
      <c r="P39" s="72"/>
      <c r="Q39" s="72"/>
      <c r="R39" s="73"/>
      <c r="S39" s="73"/>
      <c r="V39" s="54"/>
      <c r="W39" s="54"/>
      <c r="X39" s="20"/>
    </row>
    <row r="40" spans="1:24" ht="24" customHeight="1">
      <c r="A40" s="42" t="s">
        <v>39</v>
      </c>
      <c r="B40" s="22" t="s">
        <v>40</v>
      </c>
      <c r="C40" s="43" t="s">
        <v>1</v>
      </c>
      <c r="D40" s="123" t="s">
        <v>34</v>
      </c>
      <c r="E40" s="124"/>
      <c r="F40" s="41" t="s">
        <v>0</v>
      </c>
      <c r="G40" s="43" t="s">
        <v>1</v>
      </c>
      <c r="H40" s="42" t="s">
        <v>42</v>
      </c>
      <c r="I40" s="22" t="s">
        <v>43</v>
      </c>
      <c r="J40" s="43" t="s">
        <v>1</v>
      </c>
      <c r="K40" s="123" t="s">
        <v>44</v>
      </c>
      <c r="L40" s="124"/>
      <c r="M40" s="22" t="s">
        <v>41</v>
      </c>
      <c r="N40" s="43" t="s">
        <v>1</v>
      </c>
      <c r="O40" s="73"/>
      <c r="P40" s="72"/>
      <c r="Q40" s="72"/>
      <c r="R40" s="73"/>
      <c r="S40" s="73"/>
      <c r="V40" s="54"/>
      <c r="W40" s="54"/>
      <c r="X40" s="20"/>
    </row>
    <row r="41" spans="1:24" ht="30.75" customHeight="1">
      <c r="A41" s="225">
        <f>M26</f>
        <v>1</v>
      </c>
      <c r="B41" s="243">
        <f>IF(P20=0,Q20,P20)</f>
        <v>375</v>
      </c>
      <c r="C41" s="236">
        <f>IF(Q20=0,R20,Q20)</f>
        <v>375</v>
      </c>
      <c r="D41" s="123" t="s">
        <v>122</v>
      </c>
      <c r="E41" s="124"/>
      <c r="F41" s="40"/>
      <c r="G41" s="44">
        <f>IF(P38=0,Q38,P38)</f>
        <v>0</v>
      </c>
      <c r="H41" s="237">
        <f>IF(L30="KM.",0,L30*2)</f>
        <v>0</v>
      </c>
      <c r="I41" s="240">
        <f>TABLA_VIÁTICOS!B17</f>
        <v>0.14</v>
      </c>
      <c r="J41" s="204">
        <f>H41*I41</f>
        <v>0</v>
      </c>
      <c r="K41" s="215"/>
      <c r="L41" s="216"/>
      <c r="M41" s="231"/>
      <c r="N41" s="204">
        <f>K41*M41</f>
        <v>0</v>
      </c>
      <c r="O41" s="73"/>
      <c r="P41" s="72"/>
      <c r="Q41" s="72"/>
      <c r="R41" s="73"/>
      <c r="S41" s="73"/>
      <c r="V41" s="54"/>
      <c r="W41" s="54"/>
      <c r="X41" s="20"/>
    </row>
    <row r="42" spans="1:24" ht="19.5" customHeight="1">
      <c r="A42" s="225"/>
      <c r="B42" s="243"/>
      <c r="C42" s="236"/>
      <c r="D42" s="123"/>
      <c r="E42" s="124"/>
      <c r="F42" s="40"/>
      <c r="G42" s="44"/>
      <c r="H42" s="238"/>
      <c r="I42" s="241"/>
      <c r="J42" s="205"/>
      <c r="K42" s="217"/>
      <c r="L42" s="218"/>
      <c r="M42" s="232"/>
      <c r="N42" s="205"/>
      <c r="O42" s="73"/>
      <c r="P42" s="72"/>
      <c r="Q42" s="72"/>
      <c r="R42" s="73"/>
      <c r="S42" s="73"/>
      <c r="V42" s="54"/>
      <c r="W42" s="54"/>
      <c r="X42" s="20"/>
    </row>
    <row r="43" spans="1:24" ht="19.5" customHeight="1">
      <c r="A43" s="225"/>
      <c r="B43" s="243"/>
      <c r="C43" s="236"/>
      <c r="D43" s="123"/>
      <c r="E43" s="124"/>
      <c r="F43" s="40"/>
      <c r="G43" s="44"/>
      <c r="H43" s="238"/>
      <c r="I43" s="241"/>
      <c r="J43" s="205"/>
      <c r="K43" s="217"/>
      <c r="L43" s="218"/>
      <c r="M43" s="232"/>
      <c r="N43" s="205"/>
      <c r="O43" s="73"/>
      <c r="P43" s="72"/>
      <c r="Q43" s="72"/>
      <c r="R43" s="73"/>
      <c r="S43" s="73"/>
      <c r="V43" s="54"/>
      <c r="W43" s="54"/>
      <c r="X43" s="20"/>
    </row>
    <row r="44" spans="1:24" ht="17.25" customHeight="1">
      <c r="A44" s="225"/>
      <c r="B44" s="243"/>
      <c r="C44" s="236"/>
      <c r="D44" s="123" t="s">
        <v>17</v>
      </c>
      <c r="E44" s="124"/>
      <c r="F44" s="40"/>
      <c r="G44" s="44">
        <f>G33</f>
        <v>0</v>
      </c>
      <c r="H44" s="238"/>
      <c r="I44" s="241"/>
      <c r="J44" s="205"/>
      <c r="K44" s="217"/>
      <c r="L44" s="218"/>
      <c r="M44" s="232"/>
      <c r="N44" s="205"/>
      <c r="O44" s="73"/>
      <c r="P44" s="72"/>
      <c r="Q44" s="72"/>
      <c r="R44" s="73"/>
      <c r="S44" s="73"/>
      <c r="V44" s="54"/>
      <c r="W44" s="54"/>
      <c r="X44" s="20"/>
    </row>
    <row r="45" spans="1:24" ht="12.75" customHeight="1">
      <c r="A45" s="225"/>
      <c r="B45" s="243"/>
      <c r="C45" s="236"/>
      <c r="D45" s="123"/>
      <c r="E45" s="124"/>
      <c r="F45" s="40"/>
      <c r="G45" s="44"/>
      <c r="H45" s="239"/>
      <c r="I45" s="242"/>
      <c r="J45" s="206"/>
      <c r="K45" s="219"/>
      <c r="L45" s="220"/>
      <c r="M45" s="233"/>
      <c r="N45" s="206"/>
      <c r="O45" s="73"/>
      <c r="P45" s="72"/>
      <c r="Q45" s="72"/>
      <c r="R45" s="73"/>
      <c r="S45" s="73"/>
      <c r="V45" s="54"/>
      <c r="W45" s="54"/>
      <c r="X45" s="20"/>
    </row>
    <row r="46" spans="1:24" ht="15.75" thickBot="1">
      <c r="A46" s="226" t="s">
        <v>1</v>
      </c>
      <c r="B46" s="227"/>
      <c r="C46" s="45">
        <f>C41</f>
        <v>375</v>
      </c>
      <c r="D46" s="228" t="s">
        <v>1</v>
      </c>
      <c r="E46" s="229"/>
      <c r="F46" s="230"/>
      <c r="G46" s="46">
        <f>SUM(G41:G44)</f>
        <v>0</v>
      </c>
      <c r="H46" s="221" t="s">
        <v>1</v>
      </c>
      <c r="I46" s="223"/>
      <c r="J46" s="46">
        <f>J41</f>
        <v>0</v>
      </c>
      <c r="K46" s="221" t="s">
        <v>1</v>
      </c>
      <c r="L46" s="222"/>
      <c r="M46" s="223"/>
      <c r="N46" s="46">
        <f>N41</f>
        <v>0</v>
      </c>
      <c r="O46" s="73"/>
      <c r="P46" s="72"/>
      <c r="Q46" s="72"/>
      <c r="R46" s="73"/>
      <c r="S46" s="73"/>
      <c r="V46" s="54"/>
      <c r="W46" s="54"/>
      <c r="X46" s="20"/>
    </row>
    <row r="47" spans="1:24" ht="15">
      <c r="A47" s="224" t="s">
        <v>98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07">
        <f>C46+G46+J46+N46</f>
        <v>375</v>
      </c>
      <c r="N47" s="208"/>
      <c r="O47" s="73"/>
      <c r="P47" s="72"/>
      <c r="Q47" s="72"/>
      <c r="R47" s="73"/>
      <c r="S47" s="73"/>
      <c r="T47" s="73"/>
      <c r="U47" s="54"/>
      <c r="V47" s="54"/>
      <c r="W47" s="54"/>
      <c r="X47" s="20"/>
    </row>
    <row r="48" spans="1:24" ht="15">
      <c r="A48" s="253" t="s">
        <v>99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73"/>
      <c r="P48" s="72"/>
      <c r="Q48" s="72"/>
      <c r="R48" s="73"/>
      <c r="S48" s="73"/>
      <c r="T48" s="73"/>
      <c r="U48" s="54"/>
      <c r="V48" s="54"/>
      <c r="W48" s="54"/>
      <c r="X48" s="20"/>
    </row>
    <row r="49" spans="1:24" ht="14.25" customHeight="1">
      <c r="A49" s="201" t="e">
        <f>UPPER([1]!enletras(M47))</f>
        <v>#NAME?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3"/>
      <c r="O49" s="73"/>
      <c r="P49" s="72"/>
      <c r="Q49" s="72"/>
      <c r="R49" s="73"/>
      <c r="S49" s="73"/>
      <c r="T49" s="73"/>
      <c r="U49" s="54"/>
      <c r="V49" s="54"/>
      <c r="W49" s="54"/>
      <c r="X49" s="20"/>
    </row>
    <row r="50" spans="1:24" ht="12" customHeight="1">
      <c r="A50" s="165" t="s">
        <v>107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73"/>
      <c r="P50" s="72"/>
      <c r="Q50" s="72"/>
      <c r="R50" s="73"/>
      <c r="S50" s="73"/>
      <c r="T50" s="73"/>
      <c r="U50" s="54"/>
      <c r="V50" s="54"/>
      <c r="W50" s="54"/>
      <c r="X50" s="20"/>
    </row>
    <row r="51" spans="1:24" ht="19.5" customHeight="1">
      <c r="A51" s="111" t="s">
        <v>25</v>
      </c>
      <c r="B51" s="111"/>
      <c r="C51" s="111" t="s">
        <v>26</v>
      </c>
      <c r="D51" s="111"/>
      <c r="E51" s="111" t="s">
        <v>27</v>
      </c>
      <c r="F51" s="111"/>
      <c r="G51" s="111" t="s">
        <v>28</v>
      </c>
      <c r="H51" s="111"/>
      <c r="I51" s="111" t="s">
        <v>28</v>
      </c>
      <c r="J51" s="111"/>
      <c r="K51" s="111" t="s">
        <v>26</v>
      </c>
      <c r="L51" s="111"/>
      <c r="M51" s="111" t="s">
        <v>29</v>
      </c>
      <c r="N51" s="111"/>
      <c r="O51" s="73"/>
      <c r="P51" s="72"/>
      <c r="Q51" s="72"/>
      <c r="R51" s="73"/>
      <c r="S51" s="73"/>
      <c r="T51" s="73"/>
      <c r="U51" s="54"/>
      <c r="V51" s="54"/>
      <c r="W51" s="54"/>
      <c r="X51" s="20"/>
    </row>
    <row r="52" spans="1:24" ht="27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73"/>
      <c r="P52" s="72"/>
      <c r="Q52" s="72"/>
      <c r="R52" s="73"/>
      <c r="S52" s="73"/>
      <c r="T52" s="73"/>
      <c r="U52" s="54"/>
      <c r="V52" s="54"/>
      <c r="W52" s="54"/>
      <c r="X52" s="20"/>
    </row>
    <row r="53" spans="1:24" ht="41.25" customHeight="1">
      <c r="A53" s="111" t="s">
        <v>100</v>
      </c>
      <c r="B53" s="111"/>
      <c r="C53" s="111" t="s">
        <v>101</v>
      </c>
      <c r="D53" s="111" t="s">
        <v>35</v>
      </c>
      <c r="E53" s="111" t="s">
        <v>102</v>
      </c>
      <c r="F53" s="111" t="s">
        <v>36</v>
      </c>
      <c r="G53" s="111" t="s">
        <v>103</v>
      </c>
      <c r="H53" s="111" t="s">
        <v>37</v>
      </c>
      <c r="I53" s="111" t="s">
        <v>104</v>
      </c>
      <c r="J53" s="111" t="s">
        <v>38</v>
      </c>
      <c r="K53" s="111" t="s">
        <v>105</v>
      </c>
      <c r="L53" s="111"/>
      <c r="M53" s="111" t="s">
        <v>106</v>
      </c>
      <c r="N53" s="111"/>
      <c r="O53" s="73"/>
      <c r="P53" s="72"/>
      <c r="Q53" s="72"/>
      <c r="R53" s="73"/>
      <c r="S53" s="73"/>
      <c r="T53" s="73"/>
      <c r="U53" s="54"/>
      <c r="V53" s="54"/>
      <c r="W53" s="54"/>
      <c r="X53" s="20"/>
    </row>
    <row r="54" spans="1:24" ht="22.5" customHeight="1">
      <c r="A54" s="112" t="s">
        <v>3</v>
      </c>
      <c r="B54" s="112"/>
      <c r="C54" s="112" t="s">
        <v>3</v>
      </c>
      <c r="D54" s="112"/>
      <c r="E54" s="112" t="s">
        <v>3</v>
      </c>
      <c r="F54" s="112"/>
      <c r="G54" s="112" t="s">
        <v>3</v>
      </c>
      <c r="H54" s="112"/>
      <c r="I54" s="112" t="s">
        <v>3</v>
      </c>
      <c r="J54" s="112"/>
      <c r="K54" s="112" t="s">
        <v>3</v>
      </c>
      <c r="L54" s="112"/>
      <c r="M54" s="112" t="s">
        <v>3</v>
      </c>
      <c r="N54" s="112"/>
      <c r="O54" s="73"/>
      <c r="P54" s="72"/>
      <c r="Q54" s="72"/>
      <c r="R54" s="73"/>
      <c r="S54" s="73"/>
      <c r="T54" s="73"/>
      <c r="U54" s="54"/>
      <c r="V54" s="54"/>
      <c r="W54" s="54"/>
      <c r="X54" s="20"/>
    </row>
    <row r="55" spans="1:24" ht="15">
      <c r="A55" s="99" t="s">
        <v>108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73"/>
      <c r="P55" s="72"/>
      <c r="Q55" s="72"/>
      <c r="R55" s="73"/>
      <c r="S55" s="73"/>
      <c r="T55" s="73"/>
      <c r="U55" s="54"/>
      <c r="V55" s="54"/>
      <c r="W55" s="54"/>
      <c r="X55" s="20"/>
    </row>
    <row r="56" spans="1:24" ht="15">
      <c r="A56" s="256" t="s">
        <v>123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8"/>
      <c r="O56" s="73"/>
      <c r="P56" s="72"/>
      <c r="Q56" s="72"/>
      <c r="R56" s="73"/>
      <c r="S56" s="73"/>
      <c r="T56" s="73"/>
      <c r="U56" s="54"/>
      <c r="V56" s="54"/>
      <c r="W56" s="54"/>
      <c r="X56" s="20"/>
    </row>
    <row r="57" spans="1:24" ht="15">
      <c r="A57" s="97" t="s">
        <v>109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3"/>
      <c r="P57" s="72"/>
      <c r="Q57" s="72"/>
      <c r="R57" s="73"/>
      <c r="S57" s="73"/>
      <c r="T57" s="73"/>
      <c r="U57" s="54"/>
      <c r="V57" s="54"/>
      <c r="W57" s="54"/>
      <c r="X57" s="20"/>
    </row>
    <row r="58" spans="1:24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73"/>
      <c r="P58" s="72"/>
      <c r="Q58" s="72"/>
      <c r="R58" s="73"/>
      <c r="S58" s="73"/>
      <c r="T58" s="79"/>
      <c r="U58" s="10"/>
      <c r="V58" s="54"/>
      <c r="W58" s="54"/>
      <c r="X58" s="20"/>
    </row>
    <row r="59" spans="1:24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73"/>
      <c r="P59" s="72"/>
      <c r="Q59" s="72"/>
      <c r="R59" s="73"/>
      <c r="S59" s="73"/>
      <c r="T59" s="80"/>
      <c r="U59" s="58"/>
      <c r="V59" s="54"/>
      <c r="W59" s="54"/>
      <c r="X59" s="20"/>
    </row>
    <row r="60" spans="1:24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73"/>
      <c r="P60" s="72"/>
      <c r="Q60" s="72"/>
      <c r="R60" s="73"/>
      <c r="S60" s="73"/>
      <c r="T60" s="80"/>
      <c r="U60" s="58"/>
      <c r="V60" s="54"/>
      <c r="W60" s="54"/>
      <c r="X60" s="20"/>
    </row>
    <row r="61" spans="1:24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73"/>
      <c r="P61" s="72"/>
      <c r="Q61" s="72"/>
      <c r="R61" s="73"/>
      <c r="S61" s="73"/>
      <c r="T61" s="80"/>
      <c r="U61" s="58"/>
      <c r="V61" s="54"/>
      <c r="W61" s="54"/>
      <c r="X61" s="20"/>
    </row>
    <row r="62" spans="1:24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73"/>
      <c r="P62" s="72"/>
      <c r="Q62" s="72"/>
      <c r="R62" s="73"/>
      <c r="S62" s="73"/>
      <c r="T62" s="80"/>
      <c r="U62" s="58"/>
      <c r="V62" s="54"/>
      <c r="W62" s="54"/>
      <c r="X62" s="20"/>
    </row>
    <row r="63" spans="1:24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73"/>
      <c r="P63" s="72"/>
      <c r="Q63" s="72"/>
      <c r="R63" s="73"/>
      <c r="S63" s="73"/>
      <c r="T63" s="80"/>
      <c r="U63" s="58"/>
      <c r="V63" s="54"/>
      <c r="W63" s="54"/>
      <c r="X63" s="20"/>
    </row>
    <row r="64" spans="1:2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73"/>
      <c r="P64" s="72"/>
      <c r="Q64" s="72"/>
      <c r="R64" s="73"/>
      <c r="S64" s="73"/>
      <c r="T64" s="80"/>
      <c r="U64" s="58"/>
      <c r="V64" s="54"/>
      <c r="W64" s="54"/>
      <c r="X64" s="20"/>
    </row>
    <row r="65" spans="1:24" s="16" customFormat="1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73"/>
      <c r="P65" s="72"/>
      <c r="Q65" s="72"/>
      <c r="R65" s="73"/>
      <c r="S65" s="73"/>
      <c r="T65" s="80"/>
      <c r="U65" s="58"/>
      <c r="V65" s="54"/>
      <c r="W65" s="54"/>
      <c r="X65" s="20"/>
    </row>
    <row r="66" spans="1:24" s="16" customFormat="1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73"/>
      <c r="P66" s="72"/>
      <c r="Q66" s="72"/>
      <c r="R66" s="73"/>
      <c r="S66" s="73"/>
      <c r="T66" s="80"/>
      <c r="U66" s="58"/>
      <c r="V66" s="54"/>
      <c r="W66" s="54"/>
      <c r="X66" s="20"/>
    </row>
    <row r="67" spans="1:24" s="16" customFormat="1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73"/>
      <c r="P67" s="72"/>
      <c r="Q67" s="72"/>
      <c r="R67" s="73"/>
      <c r="S67" s="73"/>
      <c r="T67" s="80"/>
      <c r="U67" s="58"/>
      <c r="V67" s="54"/>
      <c r="W67" s="54"/>
      <c r="X67" s="20"/>
    </row>
    <row r="68" spans="1:24" s="16" customFormat="1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73"/>
      <c r="P68" s="72"/>
      <c r="Q68" s="72"/>
      <c r="R68" s="73"/>
      <c r="S68" s="73"/>
      <c r="T68" s="80"/>
      <c r="U68" s="58"/>
      <c r="V68" s="54"/>
      <c r="W68" s="54"/>
      <c r="X68" s="20"/>
    </row>
    <row r="69" spans="1:24" s="16" customFormat="1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73"/>
      <c r="P69" s="72"/>
      <c r="Q69" s="72"/>
      <c r="R69" s="73"/>
      <c r="S69" s="73"/>
      <c r="T69" s="80"/>
      <c r="U69" s="58"/>
      <c r="V69" s="54"/>
      <c r="W69" s="54"/>
      <c r="X69" s="20"/>
    </row>
    <row r="70" spans="1:24" s="16" customFormat="1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73"/>
      <c r="P70" s="72"/>
      <c r="Q70" s="72"/>
      <c r="R70" s="73"/>
      <c r="S70" s="73"/>
      <c r="T70" s="80"/>
      <c r="U70" s="58"/>
      <c r="V70" s="54"/>
      <c r="W70" s="54"/>
      <c r="X70" s="20"/>
    </row>
    <row r="71" spans="1:24" s="16" customFormat="1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73"/>
      <c r="P71" s="72"/>
      <c r="Q71" s="72"/>
      <c r="R71" s="73"/>
      <c r="S71" s="73"/>
      <c r="T71" s="80"/>
      <c r="U71" s="58"/>
      <c r="V71" s="54"/>
      <c r="W71" s="54"/>
      <c r="X71" s="20"/>
    </row>
    <row r="72" spans="1:24" s="16" customFormat="1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73"/>
      <c r="P72" s="72"/>
      <c r="Q72" s="72"/>
      <c r="R72" s="73"/>
      <c r="S72" s="73"/>
      <c r="T72" s="80"/>
      <c r="U72" s="58"/>
      <c r="V72" s="54"/>
      <c r="W72" s="54"/>
      <c r="X72" s="20"/>
    </row>
    <row r="73" spans="1:24" s="16" customFormat="1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73"/>
      <c r="P73" s="72"/>
      <c r="Q73" s="72"/>
      <c r="R73" s="73"/>
      <c r="S73" s="73"/>
      <c r="T73" s="80"/>
      <c r="U73" s="58"/>
      <c r="V73" s="54"/>
      <c r="W73" s="54"/>
      <c r="X73" s="20"/>
    </row>
    <row r="74" spans="1:24" s="16" customFormat="1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73"/>
      <c r="P74" s="72"/>
      <c r="Q74" s="72"/>
      <c r="R74" s="73"/>
      <c r="S74" s="73"/>
      <c r="T74" s="80"/>
      <c r="U74" s="58"/>
      <c r="V74" s="54"/>
      <c r="W74" s="54"/>
      <c r="X74" s="20"/>
    </row>
    <row r="75" spans="1:24" s="16" customFormat="1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73"/>
      <c r="P75" s="72"/>
      <c r="Q75" s="72"/>
      <c r="R75" s="73"/>
      <c r="S75" s="73"/>
      <c r="T75" s="80"/>
      <c r="U75" s="58"/>
      <c r="V75" s="54"/>
      <c r="W75" s="54"/>
      <c r="X75" s="20"/>
    </row>
    <row r="76" spans="1:24" s="16" customFormat="1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73"/>
      <c r="P76" s="72"/>
      <c r="Q76" s="72"/>
      <c r="R76" s="73"/>
      <c r="S76" s="73"/>
      <c r="T76" s="80"/>
      <c r="U76" s="58"/>
      <c r="V76" s="54"/>
      <c r="W76" s="54"/>
      <c r="X76" s="20"/>
    </row>
    <row r="77" spans="1:24" s="16" customFormat="1" ht="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73"/>
      <c r="P77" s="72"/>
      <c r="Q77" s="72"/>
      <c r="R77" s="73"/>
      <c r="S77" s="73"/>
      <c r="T77" s="80"/>
      <c r="U77" s="58"/>
      <c r="V77" s="54"/>
      <c r="W77" s="54"/>
      <c r="X77" s="20"/>
    </row>
    <row r="78" spans="1:24" s="16" customFormat="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73"/>
      <c r="P78" s="72"/>
      <c r="Q78" s="72"/>
      <c r="R78" s="73"/>
      <c r="S78" s="73"/>
      <c r="T78" s="80"/>
      <c r="U78" s="58"/>
      <c r="V78" s="54"/>
      <c r="W78" s="54"/>
      <c r="X78" s="20"/>
    </row>
    <row r="79" spans="1:24" s="16" customFormat="1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73"/>
      <c r="P79" s="72"/>
      <c r="Q79" s="72"/>
      <c r="R79" s="73"/>
      <c r="S79" s="73"/>
      <c r="T79" s="80"/>
      <c r="U79" s="58"/>
      <c r="V79" s="54"/>
      <c r="W79" s="54"/>
      <c r="X79" s="20"/>
    </row>
    <row r="80" spans="1:24" s="16" customFormat="1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73"/>
      <c r="P80" s="72"/>
      <c r="Q80" s="72"/>
      <c r="R80" s="73"/>
      <c r="S80" s="73"/>
      <c r="T80" s="80"/>
      <c r="U80" s="58"/>
      <c r="V80" s="54"/>
      <c r="W80" s="54"/>
      <c r="X80" s="20"/>
    </row>
    <row r="81" spans="1:24" s="16" customFormat="1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73"/>
      <c r="P81" s="72"/>
      <c r="Q81" s="72"/>
      <c r="R81" s="73"/>
      <c r="S81" s="73"/>
      <c r="T81" s="80"/>
      <c r="U81" s="58"/>
      <c r="V81" s="54"/>
      <c r="W81" s="54"/>
      <c r="X81" s="20"/>
    </row>
    <row r="82" spans="1:24" s="16" customFormat="1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73"/>
      <c r="P82" s="72"/>
      <c r="Q82" s="72"/>
      <c r="R82" s="73"/>
      <c r="S82" s="73"/>
      <c r="T82" s="80"/>
      <c r="U82" s="58"/>
      <c r="V82" s="54"/>
      <c r="W82" s="54"/>
      <c r="X82" s="20"/>
    </row>
    <row r="83" spans="1:24" s="16" customFormat="1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73"/>
      <c r="P83" s="72"/>
      <c r="Q83" s="72"/>
      <c r="R83" s="73"/>
      <c r="S83" s="73"/>
      <c r="T83" s="80"/>
      <c r="U83" s="58"/>
      <c r="V83" s="54"/>
      <c r="W83" s="54"/>
      <c r="X83" s="20"/>
    </row>
    <row r="84" spans="20:21" ht="12.75">
      <c r="T84" s="80"/>
      <c r="U84" s="58"/>
    </row>
    <row r="85" spans="20:21" ht="12.75">
      <c r="T85" s="80"/>
      <c r="U85" s="58"/>
    </row>
    <row r="86" spans="20:21" ht="12.75">
      <c r="T86" s="80"/>
      <c r="U86" s="58"/>
    </row>
    <row r="87" spans="20:21" ht="12.75">
      <c r="T87" s="80"/>
      <c r="U87" s="58"/>
    </row>
    <row r="88" spans="20:21" ht="12.75">
      <c r="T88" s="80"/>
      <c r="U88" s="58"/>
    </row>
    <row r="89" spans="20:21" ht="12.75">
      <c r="T89" s="80"/>
      <c r="U89" s="58"/>
    </row>
    <row r="90" spans="20:21" ht="12.75">
      <c r="T90" s="80"/>
      <c r="U90" s="58"/>
    </row>
    <row r="91" spans="20:21" ht="12.75">
      <c r="T91" s="80"/>
      <c r="U91" s="58"/>
    </row>
    <row r="92" spans="20:21" ht="12.75">
      <c r="T92" s="80"/>
      <c r="U92" s="58"/>
    </row>
    <row r="93" spans="20:21" ht="12.75">
      <c r="T93" s="80"/>
      <c r="U93" s="58"/>
    </row>
    <row r="94" spans="20:21" ht="12.75">
      <c r="T94" s="81"/>
      <c r="U94" s="59"/>
    </row>
  </sheetData>
  <sheetProtection password="CF7A" sheet="1" objects="1" scenarios="1"/>
  <protectedRanges>
    <protectedRange sqref="A56" name="observaciones"/>
    <protectedRange sqref="M34" name="vehiculo propio"/>
    <protectedRange sqref="J34" name="avion"/>
    <protectedRange sqref="N18:N19" name="SIN PERNOCTA"/>
    <protectedRange sqref="F17:F19" name="CON PERNOCTA"/>
    <protectedRange sqref="I22" name="transferencia"/>
    <protectedRange sqref="M36" name="taxi"/>
    <protectedRange sqref="J36" name="vehiculo_uid"/>
    <protectedRange sqref="H30" name="ciudad_kilometraje"/>
    <protectedRange sqref="G31:G37" name="gastos_adicionales"/>
    <protectedRange sqref="M26" name="tiempo_estadia"/>
    <protectedRange sqref="L26" name="hora_regreso"/>
    <protectedRange sqref="J26" name="fecha_regreso"/>
    <protectedRange sqref="I26" name="hora_salida"/>
    <protectedRange sqref="H26" name="fecha_salida"/>
    <protectedRange sqref="E26" name="destino"/>
    <protectedRange sqref="H6" name="responsable"/>
    <protectedRange sqref="A6" name="denominacion"/>
    <protectedRange sqref="M2" name="numero"/>
    <protectedRange sqref="M3" name="fecha"/>
    <protectedRange sqref="A9" name="funcionario"/>
    <protectedRange sqref="K9" name="cedula_pasaporte"/>
    <protectedRange sqref="A11" name="dependencia"/>
    <protectedRange sqref="I11" name="cargo"/>
    <protectedRange sqref="A14" name="mision"/>
    <protectedRange sqref="F17:F19" name="viatico_con_pernocta"/>
    <protectedRange sqref="N17:N19" name="viatico_sin_pernocta"/>
    <protectedRange sqref="F22" name="efectivo"/>
    <protectedRange sqref="B22" name="cheque"/>
    <protectedRange sqref="F29:F30" name="TRANSPORTE A Y B"/>
  </protectedRanges>
  <mergeCells count="130">
    <mergeCell ref="J22:N22"/>
    <mergeCell ref="A39:C39"/>
    <mergeCell ref="C41:C45"/>
    <mergeCell ref="C22:D22"/>
    <mergeCell ref="J41:J45"/>
    <mergeCell ref="D42:E42"/>
    <mergeCell ref="H41:H45"/>
    <mergeCell ref="I41:I45"/>
    <mergeCell ref="B41:B45"/>
    <mergeCell ref="D46:F46"/>
    <mergeCell ref="D45:E45"/>
    <mergeCell ref="M41:M45"/>
    <mergeCell ref="P33:P37"/>
    <mergeCell ref="A24:D25"/>
    <mergeCell ref="H27:N27"/>
    <mergeCell ref="L30:N31"/>
    <mergeCell ref="D44:E44"/>
    <mergeCell ref="H39:J39"/>
    <mergeCell ref="D39:G39"/>
    <mergeCell ref="D43:E43"/>
    <mergeCell ref="K40:L40"/>
    <mergeCell ref="K39:N39"/>
    <mergeCell ref="K41:L45"/>
    <mergeCell ref="N41:N45"/>
    <mergeCell ref="K51:L51"/>
    <mergeCell ref="M47:N47"/>
    <mergeCell ref="I51:J51"/>
    <mergeCell ref="K46:M46"/>
    <mergeCell ref="A47:L47"/>
    <mergeCell ref="A41:A45"/>
    <mergeCell ref="D41:E41"/>
    <mergeCell ref="A46:B46"/>
    <mergeCell ref="H46:I46"/>
    <mergeCell ref="C51:D51"/>
    <mergeCell ref="E51:F51"/>
    <mergeCell ref="G51:H51"/>
    <mergeCell ref="A49:N49"/>
    <mergeCell ref="M51:N51"/>
    <mergeCell ref="A54:B54"/>
    <mergeCell ref="C54:D54"/>
    <mergeCell ref="E54:F54"/>
    <mergeCell ref="G54:H54"/>
    <mergeCell ref="A53:B53"/>
    <mergeCell ref="C53:D53"/>
    <mergeCell ref="E53:F53"/>
    <mergeCell ref="G53:H53"/>
    <mergeCell ref="M52:N52"/>
    <mergeCell ref="I52:J52"/>
    <mergeCell ref="K52:L52"/>
    <mergeCell ref="I54:J54"/>
    <mergeCell ref="K54:L54"/>
    <mergeCell ref="K36:L36"/>
    <mergeCell ref="H36:I36"/>
    <mergeCell ref="H30:J31"/>
    <mergeCell ref="C52:D52"/>
    <mergeCell ref="E52:F52"/>
    <mergeCell ref="G52:H52"/>
    <mergeCell ref="H37:N37"/>
    <mergeCell ref="A48:N48"/>
    <mergeCell ref="A50:N50"/>
    <mergeCell ref="A51:B51"/>
    <mergeCell ref="V2:X2"/>
    <mergeCell ref="A7:N7"/>
    <mergeCell ref="A5:G5"/>
    <mergeCell ref="H5:N5"/>
    <mergeCell ref="A4:N4"/>
    <mergeCell ref="M2:N2"/>
    <mergeCell ref="M3:N3"/>
    <mergeCell ref="A6:G6"/>
    <mergeCell ref="H6:N6"/>
    <mergeCell ref="A9:J9"/>
    <mergeCell ref="K9:N9"/>
    <mergeCell ref="A13:N13"/>
    <mergeCell ref="M24:N25"/>
    <mergeCell ref="J25:K25"/>
    <mergeCell ref="A20:N20"/>
    <mergeCell ref="G17:K17"/>
    <mergeCell ref="G18:K18"/>
    <mergeCell ref="A15:N15"/>
    <mergeCell ref="L17:M17"/>
    <mergeCell ref="A1:N1"/>
    <mergeCell ref="A8:J8"/>
    <mergeCell ref="K8:N8"/>
    <mergeCell ref="D2:E2"/>
    <mergeCell ref="H2:I2"/>
    <mergeCell ref="A10:H10"/>
    <mergeCell ref="I10:N10"/>
    <mergeCell ref="A12:N12"/>
    <mergeCell ref="M26:N26"/>
    <mergeCell ref="J26:K26"/>
    <mergeCell ref="A11:H11"/>
    <mergeCell ref="I11:N11"/>
    <mergeCell ref="A14:N14"/>
    <mergeCell ref="G16:N16"/>
    <mergeCell ref="G22:H22"/>
    <mergeCell ref="K34:L34"/>
    <mergeCell ref="H24:I24"/>
    <mergeCell ref="J24:L24"/>
    <mergeCell ref="H32:N32"/>
    <mergeCell ref="H29:K29"/>
    <mergeCell ref="H34:I34"/>
    <mergeCell ref="L29:N29"/>
    <mergeCell ref="A16:F16"/>
    <mergeCell ref="G19:K19"/>
    <mergeCell ref="A17:D17"/>
    <mergeCell ref="A19:F19"/>
    <mergeCell ref="L18:M18"/>
    <mergeCell ref="L19:M19"/>
    <mergeCell ref="D40:E40"/>
    <mergeCell ref="A18:D18"/>
    <mergeCell ref="A26:D26"/>
    <mergeCell ref="E26:G26"/>
    <mergeCell ref="E24:G25"/>
    <mergeCell ref="A31:F31"/>
    <mergeCell ref="A27:G27"/>
    <mergeCell ref="A33:F37"/>
    <mergeCell ref="G33:G37"/>
    <mergeCell ref="A32:F32"/>
    <mergeCell ref="A29:E29"/>
    <mergeCell ref="A30:E30"/>
    <mergeCell ref="A28:G28"/>
    <mergeCell ref="A38:N38"/>
    <mergeCell ref="A52:B52"/>
    <mergeCell ref="A57:N57"/>
    <mergeCell ref="A55:N55"/>
    <mergeCell ref="A56:N56"/>
    <mergeCell ref="M53:N53"/>
    <mergeCell ref="M54:N54"/>
    <mergeCell ref="I53:J53"/>
    <mergeCell ref="K53:L53"/>
  </mergeCells>
  <dataValidations count="2">
    <dataValidation type="list" allowBlank="1" showInputMessage="1" showErrorMessage="1" sqref="E26:G26 K30:K31 H30">
      <formula1>LISTA</formula1>
    </dataValidation>
    <dataValidation type="textLength" operator="equal" allowBlank="1" showInputMessage="1" showErrorMessage="1" errorTitle="Error" error="Únicamente debe marcar una X" sqref="J36 M36">
      <formula1>1</formula1>
    </dataValidation>
  </dataValidations>
  <printOptions horizontalCentered="1"/>
  <pageMargins left="0.1968503937007874" right="0.1968503937007874" top="1.12" bottom="0" header="0.1968503937007874" footer="0"/>
  <pageSetup horizontalDpi="600" verticalDpi="600" orientation="portrait" scale="75" r:id="rId2"/>
  <headerFooter alignWithMargins="0">
    <oddHeader>&amp;L&amp;G&amp;C&amp;8REPÚBLICA BOLIVARIANA DE VENEZUELA
MINISTERIO PARA LA EDUCACIÓN UNIVERSITARIA, CIENCIA Y TECNOLOGÍA
&amp;"Arial,Negrita"UNIVERSIDAD DEPORTIVA DEL SUR&amp;"Arial,Normal"
RECTORADO
DIRECCIÓN DE ADMINISTRACIÓN&amp;R&amp;"Arial,Negrita"&amp;8FORMATO: DASV-F02</oddHeader>
    <oddFooter>&amp;L&amp;8UDS/R/DT/  2015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csara</dc:creator>
  <cp:keywords/>
  <dc:description/>
  <cp:lastModifiedBy>Chucky-Seven</cp:lastModifiedBy>
  <cp:lastPrinted>2015-04-16T19:56:33Z</cp:lastPrinted>
  <dcterms:created xsi:type="dcterms:W3CDTF">2006-01-11T19:55:02Z</dcterms:created>
  <dcterms:modified xsi:type="dcterms:W3CDTF">2015-04-29T21:22:18Z</dcterms:modified>
  <cp:category/>
  <cp:version/>
  <cp:contentType/>
  <cp:contentStatus/>
</cp:coreProperties>
</file>